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10" windowHeight="8475" activeTab="1"/>
  </bookViews>
  <sheets>
    <sheet name="1_Normatīvi" sheetId="4" r:id="rId1"/>
    <sheet name="2_Darba efektivitāte" sheetId="3" r:id="rId2"/>
    <sheet name="3_Darbinieku atalgojuma veid." sheetId="1" r:id="rId3"/>
    <sheet name="4_Finanšu piedāvājums" sheetId="2" r:id="rId4"/>
  </sheets>
  <externalReferences>
    <externalReference r:id="rId5"/>
  </externalReferences>
  <definedNames>
    <definedName name="_Toc409514577" localSheetId="3">'4_Finanšu piedāvājums'!$A$6</definedName>
  </definedNames>
  <calcPr calcId="145621"/>
</workbook>
</file>

<file path=xl/calcChain.xml><?xml version="1.0" encoding="utf-8"?>
<calcChain xmlns="http://schemas.openxmlformats.org/spreadsheetml/2006/main">
  <c r="K10" i="2" l="1"/>
  <c r="I10" i="2" l="1"/>
  <c r="C20" i="3" l="1"/>
  <c r="G18" i="2"/>
  <c r="I18" i="2" s="1"/>
  <c r="G17" i="2"/>
  <c r="I17" i="2" s="1"/>
  <c r="M29" i="1" l="1"/>
  <c r="M17" i="1"/>
  <c r="H31" i="1"/>
  <c r="H30" i="1"/>
  <c r="H29" i="1"/>
  <c r="H28" i="1"/>
  <c r="G30" i="1"/>
  <c r="G28" i="1"/>
  <c r="A11" i="3" l="1"/>
  <c r="G21" i="2" l="1"/>
  <c r="I21" i="2" s="1"/>
  <c r="G20" i="2"/>
  <c r="I20" i="2" s="1"/>
  <c r="G19" i="2"/>
  <c r="I19" i="2" s="1"/>
  <c r="G16" i="2"/>
  <c r="I16" i="2" s="1"/>
  <c r="I22" i="2" l="1"/>
  <c r="E9" i="2" s="1"/>
  <c r="C10" i="2"/>
  <c r="C9" i="2"/>
  <c r="L31" i="1"/>
  <c r="E31" i="1"/>
  <c r="F24" i="1"/>
  <c r="H24" i="1" s="1"/>
  <c r="F23" i="1"/>
  <c r="H23" i="1" s="1"/>
  <c r="F22" i="1"/>
  <c r="G22" i="1" s="1"/>
  <c r="L20" i="1"/>
  <c r="F17" i="1"/>
  <c r="F19" i="1"/>
  <c r="H19" i="1" s="1"/>
  <c r="F18" i="1"/>
  <c r="H18" i="1" s="1"/>
  <c r="H22" i="1" l="1"/>
  <c r="H17" i="1"/>
  <c r="G17" i="1"/>
  <c r="E32" i="3"/>
  <c r="C32" i="3"/>
  <c r="F31" i="3"/>
  <c r="F32" i="3" s="1"/>
  <c r="H26" i="3"/>
  <c r="G25" i="3"/>
  <c r="I17" i="1" l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E20" i="3" l="1"/>
  <c r="F11" i="3"/>
  <c r="F20" i="3" s="1"/>
  <c r="G20" i="3" l="1"/>
  <c r="G26" i="3" l="1"/>
  <c r="F26" i="3"/>
  <c r="E26" i="3"/>
  <c r="L25" i="1" l="1"/>
  <c r="E25" i="1"/>
  <c r="L26" i="1" l="1"/>
  <c r="F28" i="1" l="1"/>
  <c r="F29" i="1"/>
  <c r="G29" i="1" s="1"/>
  <c r="F30" i="1"/>
  <c r="G24" i="1"/>
  <c r="F31" i="1" l="1"/>
  <c r="I29" i="1"/>
  <c r="G18" i="1"/>
  <c r="I30" i="1"/>
  <c r="K30" i="1" s="1"/>
  <c r="M30" i="1" s="1"/>
  <c r="N30" i="1" s="1"/>
  <c r="G31" i="1"/>
  <c r="I24" i="1"/>
  <c r="K24" i="1" s="1"/>
  <c r="F25" i="1"/>
  <c r="G19" i="1"/>
  <c r="G23" i="1"/>
  <c r="K29" i="1" l="1"/>
  <c r="M24" i="1"/>
  <c r="N24" i="1" s="1"/>
  <c r="I19" i="1"/>
  <c r="K19" i="1" s="1"/>
  <c r="I18" i="1"/>
  <c r="K18" i="1" s="1"/>
  <c r="I28" i="1"/>
  <c r="I31" i="1" s="1"/>
  <c r="E20" i="1"/>
  <c r="E26" i="1" s="1"/>
  <c r="I22" i="1"/>
  <c r="G25" i="1"/>
  <c r="K28" i="1"/>
  <c r="H25" i="1"/>
  <c r="F20" i="1"/>
  <c r="I23" i="1"/>
  <c r="N29" i="1" l="1"/>
  <c r="M28" i="1"/>
  <c r="M31" i="1" s="1"/>
  <c r="D10" i="2" s="1"/>
  <c r="J10" i="2" s="1"/>
  <c r="K31" i="1"/>
  <c r="M18" i="1"/>
  <c r="N18" i="1" s="1"/>
  <c r="M19" i="1"/>
  <c r="N19" i="1" s="1"/>
  <c r="I25" i="1"/>
  <c r="K22" i="1"/>
  <c r="M22" i="1" s="1"/>
  <c r="F26" i="1"/>
  <c r="H20" i="1"/>
  <c r="G20" i="1"/>
  <c r="K23" i="1"/>
  <c r="M23" i="1" s="1"/>
  <c r="K25" i="1" l="1"/>
  <c r="N28" i="1"/>
  <c r="N31" i="1" s="1"/>
  <c r="H26" i="1"/>
  <c r="G26" i="1"/>
  <c r="I20" i="1"/>
  <c r="M25" i="1" l="1"/>
  <c r="N22" i="1"/>
  <c r="I26" i="1"/>
  <c r="K17" i="1"/>
  <c r="N23" i="1"/>
  <c r="K20" i="1" l="1"/>
  <c r="K26" i="1" s="1"/>
  <c r="M20" i="1"/>
  <c r="M26" i="1" s="1"/>
  <c r="D9" i="2" s="1"/>
  <c r="J9" i="2" s="1"/>
  <c r="K9" i="2" s="1"/>
  <c r="N25" i="1"/>
  <c r="K11" i="2" l="1"/>
  <c r="I9" i="2"/>
  <c r="J11" i="2"/>
  <c r="N17" i="1"/>
  <c r="N20" i="1" s="1"/>
  <c r="N26" i="1" l="1"/>
  <c r="K12" i="2" l="1"/>
  <c r="K13" i="2" s="1"/>
  <c r="J12" i="2"/>
  <c r="J13" i="2" s="1"/>
</calcChain>
</file>

<file path=xl/comments1.xml><?xml version="1.0" encoding="utf-8"?>
<comments xmlns="http://schemas.openxmlformats.org/spreadsheetml/2006/main">
  <authors>
    <author>user</author>
  </authors>
  <commentList>
    <comment ref="H14" authorId="0">
      <text>
        <r>
          <rPr>
            <b/>
            <sz val="9"/>
            <color indexed="10"/>
            <rFont val="Tahoma"/>
            <family val="2"/>
            <charset val="186"/>
          </rPr>
          <t>Pretendents norāda ikmēneša % slimības naudas uzkrāju darbiniekam.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>
      <text>
        <r>
          <rPr>
            <b/>
            <sz val="9"/>
            <color indexed="10"/>
            <rFont val="Tahoma"/>
            <family val="2"/>
            <charset val="186"/>
          </rPr>
          <t>Pretendents norāda ikmēneša % slimības naudas uzkrāju darbiniekam.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9" authorId="0">
      <text>
        <r>
          <rPr>
            <sz val="9"/>
            <color indexed="81"/>
            <rFont val="Tahoma"/>
            <family val="2"/>
            <charset val="186"/>
          </rPr>
          <t xml:space="preserve">Ikmēneša uzkrājums sezonālajiem darbiem - summējas no 1.3. punkta kolonnas Uzkrājums mēnesī (EUR bez PVN).
</t>
        </r>
      </text>
    </comment>
    <comment ref="F9" authorId="0">
      <text>
        <r>
          <rPr>
            <b/>
            <sz val="9"/>
            <color indexed="10"/>
            <rFont val="Tahoma"/>
            <family val="2"/>
            <charset val="186"/>
          </rPr>
          <t>Pretendents aizpilda manuāli.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9" authorId="0">
      <text>
        <r>
          <rPr>
            <b/>
            <sz val="9"/>
            <color indexed="10"/>
            <rFont val="Tahoma"/>
            <family val="2"/>
            <charset val="186"/>
          </rPr>
          <t>Pretendents aizpilda manuāli.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</text>
    </comment>
    <comment ref="H9" authorId="0">
      <text>
        <r>
          <rPr>
            <b/>
            <sz val="9"/>
            <color indexed="10"/>
            <rFont val="Tahoma"/>
            <family val="2"/>
            <charset val="186"/>
          </rPr>
          <t>Pretendents aizpilda manuāli.</t>
        </r>
        <r>
          <rPr>
            <sz val="9"/>
            <color indexed="10"/>
            <rFont val="Tahoma"/>
            <family val="2"/>
            <charset val="186"/>
          </rPr>
          <t xml:space="preserve">
</t>
        </r>
      </text>
    </comment>
    <comment ref="I9" authorId="0">
      <text>
        <r>
          <rPr>
            <sz val="9"/>
            <color indexed="81"/>
            <rFont val="Tahoma"/>
            <family val="2"/>
            <charset val="186"/>
          </rPr>
          <t>Cena par pakalpojumu (EUR/m</t>
        </r>
        <r>
          <rPr>
            <vertAlign val="superscript"/>
            <sz val="9"/>
            <color indexed="81"/>
            <rFont val="Tahoma"/>
            <family val="2"/>
            <charset val="186"/>
          </rPr>
          <t>2</t>
        </r>
        <r>
          <rPr>
            <sz val="9"/>
            <color indexed="81"/>
            <rFont val="Tahoma"/>
            <family val="2"/>
            <charset val="186"/>
          </rPr>
          <t xml:space="preserve"> bez PVN) veidojas no Kopējās cenas par pakalpojumu mēnesī (EUR bez PVN) un Kopējās platības obkektos  (m</t>
        </r>
        <r>
          <rPr>
            <vertAlign val="superscript"/>
            <sz val="9"/>
            <color indexed="81"/>
            <rFont val="Tahoma"/>
            <family val="2"/>
            <charset val="186"/>
          </rPr>
          <t>2</t>
        </r>
        <r>
          <rPr>
            <sz val="9"/>
            <color indexed="81"/>
            <rFont val="Tahoma"/>
            <family val="2"/>
            <charset val="186"/>
          </rPr>
          <t xml:space="preserve">).
</t>
        </r>
      </text>
    </comment>
    <comment ref="F10" authorId="0">
      <text>
        <r>
          <rPr>
            <b/>
            <sz val="9"/>
            <color indexed="10"/>
            <rFont val="Tahoma"/>
            <family val="2"/>
            <charset val="186"/>
          </rPr>
          <t>Pretendents aizpilda manuāli.</t>
        </r>
      </text>
    </comment>
    <comment ref="G10" authorId="0">
      <text>
        <r>
          <rPr>
            <b/>
            <sz val="9"/>
            <color indexed="10"/>
            <rFont val="Tahoma"/>
            <family val="2"/>
            <charset val="186"/>
          </rPr>
          <t>Pretendents aizpilda manuāli.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0" authorId="0">
      <text>
        <r>
          <rPr>
            <b/>
            <sz val="9"/>
            <color indexed="10"/>
            <rFont val="Tahoma"/>
            <family val="2"/>
            <charset val="186"/>
          </rPr>
          <t>Pretendents aizpilda manuāli.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0" authorId="0">
      <text>
        <r>
          <rPr>
            <sz val="9"/>
            <color indexed="81"/>
            <rFont val="Tahoma"/>
            <family val="2"/>
            <charset val="186"/>
          </rPr>
          <t>Cena par pakalpojumu (EUR/m</t>
        </r>
        <r>
          <rPr>
            <vertAlign val="superscript"/>
            <sz val="9"/>
            <color indexed="81"/>
            <rFont val="Tahoma"/>
            <family val="2"/>
            <charset val="186"/>
          </rPr>
          <t>2</t>
        </r>
        <r>
          <rPr>
            <sz val="9"/>
            <color indexed="81"/>
            <rFont val="Tahoma"/>
            <family val="2"/>
            <charset val="186"/>
          </rPr>
          <t xml:space="preserve"> bez PVN) veidojas no Kopējās cenas par pakalpojumu mēnesī (EUR bez PVN) un Kopējās platības obkektos  (m</t>
        </r>
        <r>
          <rPr>
            <vertAlign val="superscript"/>
            <sz val="9"/>
            <color indexed="81"/>
            <rFont val="Tahoma"/>
            <family val="2"/>
            <charset val="186"/>
          </rPr>
          <t>2</t>
        </r>
        <r>
          <rPr>
            <sz val="9"/>
            <color indexed="81"/>
            <rFont val="Tahoma"/>
            <family val="2"/>
            <charset val="186"/>
          </rPr>
          <t>)</t>
        </r>
        <r>
          <rPr>
            <b/>
            <sz val="9"/>
            <color indexed="81"/>
            <rFont val="Tahoma"/>
            <family val="2"/>
            <charset val="186"/>
          </rPr>
          <t>.</t>
        </r>
      </text>
    </comment>
  </commentList>
</comments>
</file>

<file path=xl/sharedStrings.xml><?xml version="1.0" encoding="utf-8"?>
<sst xmlns="http://schemas.openxmlformats.org/spreadsheetml/2006/main" count="260" uniqueCount="191">
  <si>
    <t>Nr.p.k.</t>
  </si>
  <si>
    <t>Darba stundas mēnesī</t>
  </si>
  <si>
    <t>Darbinieka izmaksas</t>
  </si>
  <si>
    <t>Mēnesī (EUR)</t>
  </si>
  <si>
    <t>Mēnesī kopā (EUR)</t>
  </si>
  <si>
    <t>Riska nodeva (EUR)</t>
  </si>
  <si>
    <t>FINANŠU PIEDĀVĀJUMA FORMA</t>
  </si>
  <si>
    <t>Pakalpojums</t>
  </si>
  <si>
    <t>PVN 21%:</t>
  </si>
  <si>
    <t>Izmaksas kopā ar PVN:</t>
  </si>
  <si>
    <t>Darbinieka atalgojums</t>
  </si>
  <si>
    <t>Dežūrapkopēja</t>
  </si>
  <si>
    <t>Ģērbtuve</t>
  </si>
  <si>
    <t>Kāpnes</t>
  </si>
  <si>
    <t>Lifti</t>
  </si>
  <si>
    <t>Objekts</t>
  </si>
  <si>
    <t>3.1.</t>
  </si>
  <si>
    <t>3.2.</t>
  </si>
  <si>
    <t>Kopā:</t>
  </si>
  <si>
    <t>Objekti</t>
  </si>
  <si>
    <t>Pamatlīdz. amortizācija mēnesī (EUR bez PVN)</t>
  </si>
  <si>
    <t>kopā mēnesī</t>
  </si>
  <si>
    <t>kopā gadā (12 mēneši)</t>
  </si>
  <si>
    <t xml:space="preserve">                                                                                                                                                                                                  </t>
  </si>
  <si>
    <t>Skaidrojumi:</t>
  </si>
  <si>
    <t>4. Kolonna: Pasūtītāja noteiktās uzkopšanas reize nedēļā.</t>
  </si>
  <si>
    <t>Skaidrojumi.</t>
  </si>
  <si>
    <t>Stundas likme (bruto) EUR/h</t>
  </si>
  <si>
    <t>11. Kolonna: Pretendents norāda Uzņēmējdarbības riska valsts nodevu par darbinieku.</t>
  </si>
  <si>
    <t>12. Kolonna: Pretendents norāda Kopējās darbinieka izmaksas mēnesī.</t>
  </si>
  <si>
    <t>Dežūrapkopēju posteņu kopējais darba  laiks dienā (h)</t>
  </si>
  <si>
    <t xml:space="preserve">Pretendenta plānotās darba stundas kopā  mēnesī noteikto platību uzturēšanai </t>
  </si>
  <si>
    <t>(Izvērsta forma - darbinieku atalgojums)</t>
  </si>
  <si>
    <t>Iesaistīto darbinieku faktiskais daudzums un atalgojums.</t>
  </si>
  <si>
    <t xml:space="preserve">4. Kolonna: Pasūtītāja noteiktais nepieciesamais dežūrapkopēju posteņu daudzums telpu ikdienas uzturēšanai (dienā),ko nodrošina dežūrapkopējas (dienas serviss).  </t>
  </si>
  <si>
    <t>Materiālu (inventārs, līdzekļi, u.c.)izmaksas mēnesī, (EUR bez PVN)</t>
  </si>
  <si>
    <t>Servisa darbinieku Darba algas izmaksas mēnesī, (EUR bez PVN)</t>
  </si>
  <si>
    <t>Ikmēneša uzkrājums sezonālajiem darbiem (kopsumma punktam 3)</t>
  </si>
  <si>
    <t>4. Kolonna: Pretendents norāda darbinieka bruto stundas likmi (EUR/h).</t>
  </si>
  <si>
    <t xml:space="preserve">7. Kolonna: Pretendents norāda ikmēneša uzkrājumu darbinieka atvaļinājumam. </t>
  </si>
  <si>
    <t>8. Kolonna: Pretendents norāda ikmēneša slimības naudas uzkrājumu darbiniekam slimības gadījumā.</t>
  </si>
  <si>
    <t>Darba alga (bruto)</t>
  </si>
  <si>
    <t xml:space="preserve"> Uzkrājums atvaļinājumam</t>
  </si>
  <si>
    <t xml:space="preserve"> Noteiktais slimības naudas uzkrājums darbiniekam</t>
  </si>
  <si>
    <t>9. Kolonna: Pretendents norāda darbinieka atalgojums (bruto) mēnesī kopā.</t>
  </si>
  <si>
    <t>Atalgojums (bruto)</t>
  </si>
  <si>
    <t xml:space="preserve"> Telpu ikdienas pamatuzkopšana kopā mēnesī:</t>
  </si>
  <si>
    <t xml:space="preserve"> Telpu ikdienas uzturēšana kopā mēnesī:</t>
  </si>
  <si>
    <t xml:space="preserve"> Telpu ikdienas pamatuzkopšana un uzturēšana kopā mēnesī:</t>
  </si>
  <si>
    <t xml:space="preserve">1. Telpu ikdienas pamatuzkopšana un uzturēšana.  </t>
  </si>
  <si>
    <t>1.1. Telpu ikdienas uzkopšana.</t>
  </si>
  <si>
    <t xml:space="preserve">1.2. Telpu ikdienas uzturēšana </t>
  </si>
  <si>
    <t>Kopējā cena par pakalpojumu  mēnesī (EUR bez PVN)</t>
  </si>
  <si>
    <r>
      <t>Kopējā  platība objektos (m</t>
    </r>
    <r>
      <rPr>
        <b/>
        <vertAlign val="superscript"/>
        <sz val="9"/>
        <color indexed="8"/>
        <rFont val="Calibri"/>
        <family val="2"/>
        <charset val="186"/>
      </rPr>
      <t>2</t>
    </r>
    <r>
      <rPr>
        <b/>
        <sz val="9"/>
        <color indexed="8"/>
        <rFont val="Calibri"/>
        <family val="2"/>
        <charset val="186"/>
      </rPr>
      <t>)</t>
    </r>
  </si>
  <si>
    <r>
      <t>Cena par pakalpojumu   mēnesī (EUR/ m</t>
    </r>
    <r>
      <rPr>
        <b/>
        <vertAlign val="superscript"/>
        <sz val="9"/>
        <color indexed="8"/>
        <rFont val="Calibri"/>
        <family val="2"/>
        <charset val="186"/>
      </rPr>
      <t xml:space="preserve">2 </t>
    </r>
    <r>
      <rPr>
        <b/>
        <sz val="9"/>
        <color indexed="8"/>
        <rFont val="Calibri"/>
        <family val="2"/>
        <charset val="186"/>
      </rPr>
      <t xml:space="preserve">bez PVN) </t>
    </r>
  </si>
  <si>
    <t>1.Telpu ikdienas pamatuzkopšana atbilstoši Pasūtītāja uzkopšanas programmai.</t>
  </si>
  <si>
    <t>Telpu ikdienas uzturēšana (dienas nedēļā)</t>
  </si>
  <si>
    <r>
      <t>Teritorijas uzkopjamās platības objektos (m</t>
    </r>
    <r>
      <rPr>
        <b/>
        <vertAlign val="superscript"/>
        <sz val="10"/>
        <color indexed="8"/>
        <rFont val="Arial"/>
        <family val="2"/>
        <charset val="186"/>
      </rPr>
      <t>2</t>
    </r>
    <r>
      <rPr>
        <b/>
        <sz val="10"/>
        <color indexed="8"/>
        <rFont val="Arial"/>
        <family val="2"/>
        <charset val="186"/>
      </rPr>
      <t>)</t>
    </r>
  </si>
  <si>
    <t>Pretendenta plānotās darba stundas kopā  mēnesī noteikto platību pamatuzkopšanai</t>
  </si>
  <si>
    <t>3.Izpildītājam jānodrošina teritoriju  ikdienas pamatuzkopšana (katru dienu līdz plkst. 8:00), atbilstoši Pasūtītāja uzkopšanas programmai.</t>
  </si>
  <si>
    <r>
      <t>Pretendenta plānotās darba stundas kopā  mēnesī noteikto platību uzkopšanai</t>
    </r>
    <r>
      <rPr>
        <b/>
        <vertAlign val="superscript"/>
        <sz val="12"/>
        <color indexed="8"/>
        <rFont val="Arial"/>
        <family val="2"/>
        <charset val="186"/>
      </rPr>
      <t xml:space="preserve"> </t>
    </r>
  </si>
  <si>
    <r>
      <rPr>
        <b/>
        <u/>
        <sz val="10"/>
        <rFont val="Arial"/>
        <family val="2"/>
        <charset val="186"/>
      </rPr>
      <t>2. Tabula</t>
    </r>
    <r>
      <rPr>
        <b/>
        <sz val="10"/>
        <rFont val="Arial"/>
        <family val="2"/>
        <charset val="186"/>
      </rPr>
      <t>:Dežūrapkopējas (dienas servisa nodrošināšana atbilstoši Pasūtītāja prasībām  (2. pielikums. Tehniskā  specifikācija.Telpu uzkopšanas programma).</t>
    </r>
  </si>
  <si>
    <t>Pretendents aizpilda tabulu, norādot faktisko darbinieku kopējo skaitu, lai nodrošinātu pakalpojuma izpildi.</t>
  </si>
  <si>
    <t>Telpu pamat-uzkopšanas reizes nedēļā</t>
  </si>
  <si>
    <t>Teritorijas pamatuzkop šanas reizes nedēļā</t>
  </si>
  <si>
    <t xml:space="preserve">Telpu ikdienas uzkopšana un uzturēšana </t>
  </si>
  <si>
    <t>Teritoriju ikdienas uzkopšana un uzturēšana</t>
  </si>
  <si>
    <t>%</t>
  </si>
  <si>
    <t xml:space="preserve"> (EUR)</t>
  </si>
  <si>
    <t>10.1.</t>
  </si>
  <si>
    <t xml:space="preserve">10. Kolonna: Pretendents norāda Darba devēja valsts sociālās apdrošināšanas obligāto iemaksu likmi (VSAOI) procentuāli. Ja tiek norādīta procentu likme, kas ir zemāka par  23.59%, tad pretendentam ir jāiesniedz apliecinošs dokuments, kas apliecina, ka darbiniekam tiek piemērota pazeminātā procentu likme. </t>
  </si>
  <si>
    <t>10.1.Kolonna: Pretendents norāda Darba devēja valsts sociālās apdrošināšanas obligāto iemaksu likmi (VSAOI) euro.</t>
  </si>
  <si>
    <t xml:space="preserve">Darba Devēja soc.nodoklis </t>
  </si>
  <si>
    <t xml:space="preserve">Apkopēja </t>
  </si>
  <si>
    <t>Apkopēja</t>
  </si>
  <si>
    <t>Amats</t>
  </si>
  <si>
    <t xml:space="preserve">Dežūrapkopēja </t>
  </si>
  <si>
    <t>Sētnieks</t>
  </si>
  <si>
    <t xml:space="preserve">Sētnieks </t>
  </si>
  <si>
    <t>1 /12daļa</t>
  </si>
  <si>
    <t xml:space="preserve"> </t>
  </si>
  <si>
    <t>Iepirkuma nolikumam</t>
  </si>
  <si>
    <t>Telpu un teritorijas uzkopšanas pakalpojuma darba efektivitāte objektā saskaņā ar Pasūtītāja noteikto uzkopšanas programmu.</t>
  </si>
  <si>
    <t>Nr.</t>
  </si>
  <si>
    <t>Platību veids</t>
  </si>
  <si>
    <t>Ēkas veids uz kuru attiecas normatīvs (saskaņā ar LPUAA datiem)</t>
  </si>
  <si>
    <t>Vidēja līmeņa pakalpojumu programmas, kv.m./h</t>
  </si>
  <si>
    <t>Administratīvās telpas</t>
  </si>
  <si>
    <t>Skolas</t>
  </si>
  <si>
    <t>Adminidtratīvie objekti</t>
  </si>
  <si>
    <t>Gaiteņi/ ieejas halles manuāli</t>
  </si>
  <si>
    <t>Noliktavu telpas manuāli</t>
  </si>
  <si>
    <t>Labierīcības un dušu telpas</t>
  </si>
  <si>
    <t>Dārza iela 5, Rīga</t>
  </si>
  <si>
    <t>Dežūrapkopēju darba laiks</t>
  </si>
  <si>
    <t>Pasūtītāja noteiktais  dežūrapkopēju posteņu skaits telpu uzturēšanas darbu veikšanai saskaņā ar dežūrapkopēju darba laiku</t>
  </si>
  <si>
    <t>Pretendenta faktiskais   darbinieku skaits noteikto platību uzturēšanai (Informatīvi. Aizpilda pretendents)</t>
  </si>
  <si>
    <t>8:00 - 17:00</t>
  </si>
  <si>
    <t>2.Izpildītājam jānodrošina telpu  ikdienas uzturēšana saskaņā Pasūtītāja prasībām.</t>
  </si>
  <si>
    <t>Pretendenta plānotais darba stundu skaits vidēji vienā uzkopšanas reizē (Aizpilda Pretendents)</t>
  </si>
  <si>
    <t>Pretendenta faktiskais   darbinieku skaits noteikto platību pamatuzkopšanai (Informatīvi. Aizpilda Pretendents)</t>
  </si>
  <si>
    <t>5. Kolonna: Nepieciešamais stundu skaits vienā reizē saskaņā ar normatīviem.</t>
  </si>
  <si>
    <t>6. Kolonna: Nepieciešamais stundu skaits mēnesī telpu uzkopšanai saskaņā ar Pasūtītāja noteikto telpu uzkopšanas regularitāti.</t>
  </si>
  <si>
    <t>7. Kolonna: Aizpilda Pretendents, norādot plānoto darbinieku skaitu.</t>
  </si>
  <si>
    <t>2. Kolonna: Dežūrapkopēju darba laiks.</t>
  </si>
  <si>
    <t>3. Kolonna: Nepieciešamais dienu skaits telpu uzturēšanai.</t>
  </si>
  <si>
    <t>5. Kolonna: Pasūtītāja noteiktais dežūrapkopēju posteņu (dienas servisa) kopējais nepieciešamais darba stundu skaits dienā.</t>
  </si>
  <si>
    <r>
      <t>6. Kolonna: Dežūrapkopēju kopējais stundu skaits mēnesī (aprēķinam  par pamatu:</t>
    </r>
    <r>
      <rPr>
        <sz val="10"/>
        <color indexed="10"/>
        <rFont val="Arial"/>
        <family val="2"/>
        <charset val="186"/>
      </rPr>
      <t xml:space="preserve"> 1 gadā ir 52 nedēļas un 12 mēneši).</t>
    </r>
  </si>
  <si>
    <t>3. Kolonna: Pasūtītāja noteiktās teritoju pamatuzkopšanas reizes nedēļā.</t>
  </si>
  <si>
    <t>4. Kolonna: Aizpilda Pretendents, norādot plānoto teritorijas uzkopšanai paredzēto stundu skaitu vienā uzkopšanas reizē.</t>
  </si>
  <si>
    <t xml:space="preserve">6. Kolonna: Aizpilda Pretendents, norādot plānoto sētnieku skaitu objektos, lai nodrošinātu Pasūtītāja noteikto teritoriju ikdienas pamatuzkopšanu. </t>
  </si>
  <si>
    <t>...</t>
  </si>
  <si>
    <t>2. Teritorijas ikdienas pamatuzkopšana.</t>
  </si>
  <si>
    <t xml:space="preserve"> Teritorijas ikdienas uzkopšana kopā:</t>
  </si>
  <si>
    <t>13. Kolonna: Pretendents norāda Kopējās darbinieka/darbinieku izmaksas gadā.</t>
  </si>
  <si>
    <t>Mērvienība</t>
  </si>
  <si>
    <t>Plānotais apjoms vienai reizei</t>
  </si>
  <si>
    <t>Reižu skaits līguma laikā</t>
  </si>
  <si>
    <t>Cena par vienu mērvienību, EUR bez PVN (aizpilda pretendents)</t>
  </si>
  <si>
    <t>Cena līguma izpildes laikā (aizpildās automātiski)</t>
  </si>
  <si>
    <t>Paredzamais liguma termiņš (mēn.)</t>
  </si>
  <si>
    <t>Cena/uzkrājums vidēji mēnesī (aizpildās automātiski), EUR bez PVN</t>
  </si>
  <si>
    <r>
      <t>m</t>
    </r>
    <r>
      <rPr>
        <b/>
        <i/>
        <vertAlign val="superscript"/>
        <sz val="10"/>
        <rFont val="Calibri"/>
        <family val="2"/>
        <charset val="186"/>
      </rPr>
      <t>2</t>
    </r>
  </si>
  <si>
    <t>Flīžu ģenerāltīrīšana</t>
  </si>
  <si>
    <t>Sezonāli veicamie darbi</t>
  </si>
  <si>
    <t>2. Pēc pieprasījuma veicamie darbi</t>
  </si>
  <si>
    <t>2.1.</t>
  </si>
  <si>
    <r>
      <t xml:space="preserve">Papildus dežūrapkopēja darba laikā </t>
    </r>
    <r>
      <rPr>
        <b/>
        <sz val="10"/>
        <color rgb="FFFF0000"/>
        <rFont val="Calibri"/>
        <family val="2"/>
        <charset val="186"/>
      </rPr>
      <t>(VĒRTĒJAMAIS KRITĒRIJS A2</t>
    </r>
    <r>
      <rPr>
        <b/>
        <vertAlign val="subscript"/>
        <sz val="10"/>
        <color rgb="FFFF0000"/>
        <rFont val="Calibri"/>
        <family val="2"/>
        <charset val="186"/>
      </rPr>
      <t>1</t>
    </r>
    <r>
      <rPr>
        <b/>
        <sz val="10"/>
        <color rgb="FFFF0000"/>
        <rFont val="Calibri"/>
        <family val="2"/>
        <charset val="186"/>
      </rPr>
      <t>)</t>
    </r>
  </si>
  <si>
    <t>h</t>
  </si>
  <si>
    <t>2.2.</t>
  </si>
  <si>
    <r>
      <t xml:space="preserve">Papildus dežūrapkopēja ārpus darba laika </t>
    </r>
    <r>
      <rPr>
        <b/>
        <sz val="10"/>
        <color rgb="FFFF0000"/>
        <rFont val="Calibri"/>
        <family val="2"/>
        <charset val="186"/>
      </rPr>
      <t>(VĒRTĒJAMAIS KRITĒRIJS A2</t>
    </r>
    <r>
      <rPr>
        <b/>
        <vertAlign val="subscript"/>
        <sz val="10"/>
        <color rgb="FFFF0000"/>
        <rFont val="Calibri"/>
        <family val="2"/>
        <charset val="186"/>
      </rPr>
      <t>2</t>
    </r>
    <r>
      <rPr>
        <b/>
        <sz val="10"/>
        <color rgb="FFFF0000"/>
        <rFont val="Calibri"/>
        <family val="2"/>
        <charset val="186"/>
      </rPr>
      <t>)</t>
    </r>
  </si>
  <si>
    <t>3. Istabeņu pakalpojumi</t>
  </si>
  <si>
    <r>
      <t>Istabiņas izmērs, m</t>
    </r>
    <r>
      <rPr>
        <b/>
        <vertAlign val="superscript"/>
        <sz val="9"/>
        <rFont val="Calibri"/>
        <family val="2"/>
        <charset val="186"/>
      </rPr>
      <t>2</t>
    </r>
  </si>
  <si>
    <t>gab.</t>
  </si>
  <si>
    <t>1. Cena par telpu un teritorijas ikdienas uzkopšanu (pamatpakalpojumiem):</t>
  </si>
  <si>
    <t>1.1.</t>
  </si>
  <si>
    <t>1.2.</t>
  </si>
  <si>
    <t>1.3.</t>
  </si>
  <si>
    <r>
      <t xml:space="preserve">Izmaksas kopā bez PVN </t>
    </r>
    <r>
      <rPr>
        <b/>
        <sz val="10.5"/>
        <color rgb="FFFF0000"/>
        <rFont val="Calibri"/>
        <family val="2"/>
        <charset val="186"/>
      </rPr>
      <t>(Vērtējamais kritērijs A1)</t>
    </r>
    <r>
      <rPr>
        <b/>
        <sz val="10.5"/>
        <rFont val="Calibri"/>
        <family val="2"/>
        <charset val="186"/>
      </rPr>
      <t>:</t>
    </r>
  </si>
  <si>
    <t>1.3.1.</t>
  </si>
  <si>
    <t>1.3.2.</t>
  </si>
  <si>
    <t>1.3.3.</t>
  </si>
  <si>
    <t>1.3.4.</t>
  </si>
  <si>
    <t>1.3.5.</t>
  </si>
  <si>
    <t>1.3.6.</t>
  </si>
  <si>
    <t xml:space="preserve">Vidēji patērējamais darba laiks objekta Dārza ielā 5, Rīgā uzkopšanai </t>
  </si>
  <si>
    <t>Telpu pielietojums objektos  saskaņā ar normatīvos norādīto telpu pielietojuma sadalījumu.</t>
  </si>
  <si>
    <t>Pretendenta faktiskais   darbinieku skaits noteikto platību uzkopšanai objektos (Informatīvi. Aizpilda Pretendents)</t>
  </si>
  <si>
    <r>
      <rPr>
        <b/>
        <u/>
        <sz val="10"/>
        <rFont val="Arial"/>
        <family val="2"/>
        <charset val="186"/>
      </rPr>
      <t>1. Tabula</t>
    </r>
    <r>
      <rPr>
        <b/>
        <sz val="10"/>
        <rFont val="Arial"/>
        <family val="2"/>
        <charset val="186"/>
      </rPr>
      <t>:Telpu ikdienas pamatuzkopšana atbilstoši Pasūtītāja prasībām (2. pielikums. Tehniskā  specifikācija.Telpu uzkopšanas programma).</t>
    </r>
  </si>
  <si>
    <t>2. Kolonna: Pasūtītāja norādītās telpu platības pēc to pielietojuma saskaņā ar noteiktajiem noramtīviem.</t>
  </si>
  <si>
    <t>3. Kolonna: Pasūtītāja norādītās telpu uzkopjamās platības Objektā.</t>
  </si>
  <si>
    <t>1. Kolonna: Pasūtītāja noteiktā Objekta adrese.</t>
  </si>
  <si>
    <t xml:space="preserve">7. Kolonna: Aizpilda Pretendents, norādot plānoto dežūrapkopēju skaitu objektā, lai nodrošinātu Pasūtītāja noteikto telpu ikdienas uzturēšanu (dienas serviss). </t>
  </si>
  <si>
    <t>3. Tabula:Teritorijas ikdienas pamatuzkopšana atbilstoši  Pasūtītāja prasībām  (2. pielikums. Tehniskā  specifikācija.Teritorijas uzkopšanas programma).</t>
  </si>
  <si>
    <t>2. Kolonna: Pasūtītāja norādītās teritoriju platības objektā, kuru ikdienas pamatuzkopšanu nodrošina Izpildītājs.</t>
  </si>
  <si>
    <r>
      <t>5. Kolonna: Sētnieku kopējais stundu skaits mēnesī (aprēķinam  par pamatu:</t>
    </r>
    <r>
      <rPr>
        <sz val="10"/>
        <color indexed="10"/>
        <rFont val="Arial"/>
        <family val="2"/>
        <charset val="186"/>
      </rPr>
      <t xml:space="preserve"> 1 gadā ir 52 nedēļas un 12 mēneši).</t>
    </r>
  </si>
  <si>
    <t>Darbinieka Nr.p.k.</t>
  </si>
  <si>
    <t>1. Kolonna: Objekta adrese.</t>
  </si>
  <si>
    <t>2. Kolonna: Pretendents norāda visus Servisa darbiniekus pēc skaita katrā Objektā: apkopējas, dežūrapkopējas, sētnieki.</t>
  </si>
  <si>
    <t>3. Kolonna: Pretendents norāda visus Servisa darbiniekus pēc amatiem:  apkopējas, dežūrapkopējas, sētnieki.</t>
  </si>
  <si>
    <t>5. Kolonna: Pretendents norāda katra darbinieka plānotās darba stundas mēnesī.</t>
  </si>
  <si>
    <t>6. Kolonna: Pretendents norāda katra darbinieka darba algu (bruto) mēnesī.</t>
  </si>
  <si>
    <r>
      <t xml:space="preserve">Citas izmaksas mēnesī:   administrācijas izmaksas, neparedz. izd., </t>
    </r>
    <r>
      <rPr>
        <b/>
        <sz val="9"/>
        <rFont val="Calibri"/>
        <family val="2"/>
        <charset val="186"/>
      </rPr>
      <t xml:space="preserve">peļņa, </t>
    </r>
    <r>
      <rPr>
        <b/>
        <sz val="9"/>
        <color indexed="8"/>
        <rFont val="Calibri"/>
        <family val="2"/>
        <charset val="186"/>
      </rPr>
      <t>u.tml. (EUR bez PVN)</t>
    </r>
  </si>
  <si>
    <t>17.4 - 17.9</t>
  </si>
  <si>
    <t>3.3.</t>
  </si>
  <si>
    <t>Gaiteņi/ieejas halles manuāli</t>
  </si>
  <si>
    <t>Noliktavu telpas manuāli (t.sk. Pazemes autosstāvvieta)</t>
  </si>
  <si>
    <t>9.8 - 12.2</t>
  </si>
  <si>
    <r>
      <t xml:space="preserve">Numuriņa uzkopšana saskaņā ar darba aprakstu </t>
    </r>
    <r>
      <rPr>
        <b/>
        <sz val="10"/>
        <color rgb="FFFF0000"/>
        <rFont val="Calibri"/>
        <family val="2"/>
        <charset val="186"/>
      </rPr>
      <t>(VĒRTĒJAMAIS KRITĒRIJS A3</t>
    </r>
    <r>
      <rPr>
        <b/>
        <vertAlign val="subscript"/>
        <sz val="10"/>
        <color rgb="FFFF0000"/>
        <rFont val="Calibri"/>
        <family val="2"/>
        <charset val="186"/>
      </rPr>
      <t>1</t>
    </r>
    <r>
      <rPr>
        <b/>
        <sz val="10"/>
        <color rgb="FFFF0000"/>
        <rFont val="Calibri"/>
        <family val="2"/>
        <charset val="186"/>
      </rPr>
      <t>)</t>
    </r>
  </si>
  <si>
    <r>
      <t xml:space="preserve">Numuriņa uzkopšana saskaņā ar darba aprakstu </t>
    </r>
    <r>
      <rPr>
        <b/>
        <sz val="10"/>
        <color rgb="FFFF0000"/>
        <rFont val="Calibri"/>
        <family val="2"/>
        <charset val="186"/>
      </rPr>
      <t>(VĒRTĒJAMAIS KRITTĒRIJS A3</t>
    </r>
    <r>
      <rPr>
        <b/>
        <vertAlign val="subscript"/>
        <sz val="10"/>
        <color rgb="FFFF0000"/>
        <rFont val="Calibri"/>
        <family val="2"/>
        <charset val="186"/>
      </rPr>
      <t>2</t>
    </r>
    <r>
      <rPr>
        <b/>
        <sz val="10"/>
        <color rgb="FFFF0000"/>
        <rFont val="Calibri"/>
        <family val="2"/>
        <charset val="186"/>
      </rPr>
      <t>)</t>
    </r>
  </si>
  <si>
    <t>3.1.pielikums</t>
  </si>
  <si>
    <t>3.2.pielikums</t>
  </si>
  <si>
    <t>Iepirkuma Nolikumam</t>
  </si>
  <si>
    <t>3.3.pielikums</t>
  </si>
  <si>
    <t>3.pielikums</t>
  </si>
  <si>
    <t>Paklājflīžu ģenerāltīrīšana</t>
  </si>
  <si>
    <t>Logu mazgāšana no abām pusēm (platība norādīta no abām pusēm)</t>
  </si>
  <si>
    <t>Vinila grīdas segumu vaskošana</t>
  </si>
  <si>
    <t>Stiklotās fasādes un stikloto durvju mazgāšana no abām pusēm (platība norādīta no abām pusēm)</t>
  </si>
  <si>
    <t>Stikla virsgaismas mazgāšana no ārpuses (platība norādīta no vienas puses)</t>
  </si>
  <si>
    <t>Kopējā līgumcena par 12 mēnešiem (EUR bez PVN)</t>
  </si>
  <si>
    <r>
      <t xml:space="preserve">Numuriņu guļamtelpu uzkopšana saskaņā ar darba aprakstu </t>
    </r>
    <r>
      <rPr>
        <b/>
        <sz val="10"/>
        <color rgb="FFFF0000"/>
        <rFont val="Calibri"/>
        <family val="2"/>
        <charset val="186"/>
      </rPr>
      <t>(VĒRTĒJAMAIS KRITTĒRIJS A3</t>
    </r>
    <r>
      <rPr>
        <b/>
        <vertAlign val="subscript"/>
        <sz val="10"/>
        <color rgb="FFFF0000"/>
        <rFont val="Calibri"/>
        <family val="2"/>
        <charset val="186"/>
      </rPr>
      <t>3</t>
    </r>
    <r>
      <rPr>
        <b/>
        <sz val="10"/>
        <color rgb="FFFF0000"/>
        <rFont val="Calibri"/>
        <family val="2"/>
        <charset val="186"/>
      </rPr>
      <t>)</t>
    </r>
  </si>
  <si>
    <t>ID Nr. RSU-2017/58/AFN-MI</t>
  </si>
  <si>
    <t>ID Nr.RSU-2017/58/AFN-MI</t>
  </si>
  <si>
    <t>ID Nr._RSU-2017/58/AFN-MI</t>
  </si>
  <si>
    <t>"Telpu un teritorijas uzkopšanas pakalpojumi Rīgā, Dārza ielā 5"</t>
  </si>
  <si>
    <t>Mācību/atpūtas telpas</t>
  </si>
  <si>
    <t>Administratīvo telpu "biroja" virtuve</t>
  </si>
  <si>
    <t>Ģērbtuve (personāla)</t>
  </si>
  <si>
    <r>
      <t xml:space="preserve">Pretendentam nepieciešamais uzkopšanas laiks 1reizē (h) saskaņā ar normatīviem </t>
    </r>
    <r>
      <rPr>
        <b/>
        <sz val="11"/>
        <color indexed="8"/>
        <rFont val="Arial"/>
        <family val="2"/>
        <charset val="186"/>
      </rPr>
      <t>(</t>
    </r>
    <r>
      <rPr>
        <b/>
        <sz val="11"/>
        <color indexed="10"/>
        <rFont val="Arial"/>
        <family val="2"/>
        <charset val="186"/>
      </rPr>
      <t>skat. 1.pielikumu</t>
    </r>
    <r>
      <rPr>
        <b/>
        <sz val="10"/>
        <color indexed="8"/>
        <rFont val="Arial"/>
        <family val="2"/>
        <charset val="186"/>
      </rPr>
      <t>)</t>
    </r>
  </si>
  <si>
    <r>
      <t>Telpu uzkopjamās platības objektā (m</t>
    </r>
    <r>
      <rPr>
        <b/>
        <vertAlign val="superscript"/>
        <sz val="10"/>
        <color indexed="8"/>
        <rFont val="Arial"/>
        <family val="2"/>
        <charset val="186"/>
      </rPr>
      <t>2</t>
    </r>
    <r>
      <rPr>
        <b/>
        <sz val="10"/>
        <color indexed="8"/>
        <rFont val="Arial"/>
        <family val="2"/>
        <charset val="186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</si>
</sst>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[$€-426]\ #,##0.00"/>
    <numFmt numFmtId="166" formatCode="#,##0.00_ ;\-#,##0.00\ "/>
    <numFmt numFmtId="167" formatCode="#,##0_ ;\-#,##0\ "/>
  </numFmts>
  <fonts count="66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Calibri"/>
      <family val="2"/>
      <charset val="186"/>
    </font>
    <font>
      <b/>
      <vertAlign val="superscript"/>
      <sz val="9"/>
      <name val="Calibri"/>
      <family val="2"/>
      <charset val="186"/>
    </font>
    <font>
      <b/>
      <sz val="10.5"/>
      <name val="Calibri"/>
      <family val="2"/>
      <charset val="186"/>
    </font>
    <font>
      <b/>
      <sz val="10"/>
      <name val="Calibri"/>
      <family val="2"/>
      <charset val="186"/>
    </font>
    <font>
      <sz val="10.5"/>
      <name val="Calibri"/>
      <family val="2"/>
      <charset val="186"/>
    </font>
    <font>
      <sz val="10"/>
      <name val="Calibri"/>
      <family val="2"/>
      <charset val="186"/>
    </font>
    <font>
      <b/>
      <sz val="8"/>
      <name val="Arial"/>
      <family val="2"/>
      <charset val="186"/>
    </font>
    <font>
      <b/>
      <sz val="12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name val="Arial"/>
      <family val="2"/>
      <charset val="186"/>
    </font>
    <font>
      <b/>
      <sz val="11"/>
      <color indexed="10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hadow/>
      <sz val="11"/>
      <name val="Calibri"/>
      <family val="2"/>
      <charset val="186"/>
    </font>
    <font>
      <b/>
      <vertAlign val="superscript"/>
      <sz val="10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u/>
      <sz val="10"/>
      <name val="Arial"/>
      <family val="2"/>
      <charset val="186"/>
    </font>
    <font>
      <i/>
      <sz val="11"/>
      <name val="Arial"/>
      <family val="2"/>
      <charset val="186"/>
    </font>
    <font>
      <b/>
      <i/>
      <u/>
      <sz val="10"/>
      <name val="Arial"/>
      <family val="2"/>
      <charset val="186"/>
    </font>
    <font>
      <b/>
      <vertAlign val="superscript"/>
      <sz val="12"/>
      <color indexed="8"/>
      <name val="Arial"/>
      <family val="2"/>
      <charset val="186"/>
    </font>
    <font>
      <b/>
      <i/>
      <sz val="11"/>
      <name val="Calibri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i/>
      <sz val="10"/>
      <name val="Arial"/>
      <family val="2"/>
      <charset val="186"/>
    </font>
    <font>
      <vertAlign val="superscript"/>
      <sz val="9"/>
      <color indexed="81"/>
      <name val="Tahoma"/>
      <family val="2"/>
      <charset val="186"/>
    </font>
    <font>
      <b/>
      <sz val="9"/>
      <color indexed="8"/>
      <name val="Calibri"/>
      <family val="2"/>
      <charset val="186"/>
    </font>
    <font>
      <b/>
      <vertAlign val="superscript"/>
      <sz val="9"/>
      <color indexed="8"/>
      <name val="Calibri"/>
      <family val="2"/>
      <charset val="186"/>
    </font>
    <font>
      <b/>
      <sz val="9"/>
      <color indexed="10"/>
      <name val="Tahoma"/>
      <family val="2"/>
      <charset val="186"/>
    </font>
    <font>
      <sz val="9"/>
      <color indexed="10"/>
      <name val="Tahoma"/>
      <family val="2"/>
      <charset val="186"/>
    </font>
    <font>
      <b/>
      <sz val="11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rgb="FFFF0000"/>
      <name val="Calibri"/>
      <family val="2"/>
      <charset val="186"/>
    </font>
    <font>
      <b/>
      <sz val="9"/>
      <color theme="1"/>
      <name val="Calibri"/>
      <family val="2"/>
      <charset val="186"/>
    </font>
    <font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.5"/>
      <color rgb="FFFF0000"/>
      <name val="Calibri"/>
      <family val="2"/>
      <charset val="186"/>
    </font>
    <font>
      <sz val="10"/>
      <color theme="1"/>
      <name val="Arial"/>
      <family val="2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i/>
      <sz val="10"/>
      <name val="Calibri"/>
      <family val="2"/>
      <charset val="186"/>
    </font>
    <font>
      <b/>
      <i/>
      <vertAlign val="superscript"/>
      <sz val="10"/>
      <name val="Calibri"/>
      <family val="2"/>
      <charset val="186"/>
    </font>
    <font>
      <b/>
      <i/>
      <sz val="10"/>
      <color theme="1"/>
      <name val="Calibri"/>
      <family val="2"/>
      <charset val="186"/>
    </font>
    <font>
      <b/>
      <sz val="11"/>
      <name val="Calibri"/>
      <family val="2"/>
      <charset val="186"/>
    </font>
    <font>
      <b/>
      <sz val="10"/>
      <color rgb="FFFF0000"/>
      <name val="Calibri"/>
      <family val="2"/>
      <charset val="186"/>
    </font>
    <font>
      <b/>
      <vertAlign val="subscript"/>
      <sz val="10"/>
      <color rgb="FFFF0000"/>
      <name val="Calibri"/>
      <family val="2"/>
      <charset val="186"/>
    </font>
    <font>
      <b/>
      <sz val="9"/>
      <color indexed="8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40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" fillId="0" borderId="0" xfId="0" applyFont="1"/>
    <xf numFmtId="0" fontId="19" fillId="0" borderId="0" xfId="0" applyFont="1"/>
    <xf numFmtId="0" fontId="3" fillId="0" borderId="0" xfId="0" applyFont="1" applyAlignment="1">
      <alignment horizontal="center"/>
    </xf>
    <xf numFmtId="0" fontId="4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" fontId="43" fillId="0" borderId="0" xfId="0" applyNumberFormat="1" applyFont="1" applyAlignment="1">
      <alignment horizontal="center" vertical="center"/>
    </xf>
    <xf numFmtId="10" fontId="43" fillId="0" borderId="0" xfId="0" applyNumberFormat="1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6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textRotation="90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44" fillId="8" borderId="15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right" vertical="center"/>
    </xf>
    <xf numFmtId="2" fontId="4" fillId="8" borderId="24" xfId="0" applyNumberFormat="1" applyFont="1" applyFill="1" applyBorder="1" applyAlignment="1">
      <alignment horizontal="right" vertical="center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2" fontId="3" fillId="0" borderId="0" xfId="0" applyNumberFormat="1" applyFont="1" applyAlignment="1" applyProtection="1">
      <alignment horizontal="right"/>
      <protection locked="0"/>
    </xf>
    <xf numFmtId="2" fontId="3" fillId="0" borderId="0" xfId="0" applyNumberFormat="1" applyFont="1" applyProtection="1"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wrapText="1"/>
      <protection locked="0"/>
    </xf>
    <xf numFmtId="2" fontId="13" fillId="0" borderId="0" xfId="0" applyNumberFormat="1" applyFont="1" applyAlignment="1" applyProtection="1">
      <alignment horizontal="center" wrapText="1"/>
      <protection locked="0"/>
    </xf>
    <xf numFmtId="1" fontId="13" fillId="0" borderId="0" xfId="0" applyNumberFormat="1" applyFont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5" fillId="2" borderId="27" xfId="0" applyFont="1" applyFill="1" applyBorder="1" applyAlignment="1" applyProtection="1">
      <alignment horizontal="center" vertical="center" wrapText="1"/>
      <protection locked="0"/>
    </xf>
    <xf numFmtId="2" fontId="15" fillId="2" borderId="28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8" xfId="0" applyFont="1" applyFill="1" applyBorder="1" applyAlignment="1" applyProtection="1">
      <alignment horizontal="center" vertical="center" wrapText="1"/>
      <protection locked="0"/>
    </xf>
    <xf numFmtId="1" fontId="15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6" xfId="0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1" fontId="24" fillId="5" borderId="28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8" xfId="0" applyFont="1" applyFill="1" applyBorder="1" applyAlignment="1" applyProtection="1">
      <alignment horizontal="center" vertical="center" wrapText="1"/>
      <protection locked="0"/>
    </xf>
    <xf numFmtId="1" fontId="24" fillId="5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2" fontId="15" fillId="2" borderId="22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2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8" fillId="0" borderId="0" xfId="0" applyFont="1" applyBorder="1" applyProtection="1">
      <protection locked="0"/>
    </xf>
    <xf numFmtId="2" fontId="18" fillId="0" borderId="0" xfId="0" applyNumberFormat="1" applyFont="1" applyBorder="1" applyAlignment="1" applyProtection="1">
      <alignment horizontal="right"/>
      <protection locked="0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1" fontId="18" fillId="0" borderId="0" xfId="0" applyNumberFormat="1" applyFont="1" applyBorder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2" fontId="18" fillId="0" borderId="0" xfId="0" applyNumberFormat="1" applyFont="1" applyAlignment="1" applyProtection="1">
      <alignment horizontal="right"/>
      <protection locked="0"/>
    </xf>
    <xf numFmtId="0" fontId="18" fillId="0" borderId="0" xfId="0" applyFont="1" applyAlignment="1" applyProtection="1">
      <alignment vertical="center"/>
      <protection locked="0"/>
    </xf>
    <xf numFmtId="1" fontId="18" fillId="0" borderId="0" xfId="0" applyNumberFormat="1" applyFont="1" applyAlignment="1" applyProtection="1">
      <alignment vertical="center"/>
      <protection locked="0"/>
    </xf>
    <xf numFmtId="2" fontId="3" fillId="6" borderId="0" xfId="0" applyNumberFormat="1" applyFont="1" applyFill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1" fontId="3" fillId="0" borderId="0" xfId="0" applyNumberFormat="1" applyFont="1" applyAlignment="1" applyProtection="1">
      <alignment vertical="center"/>
      <protection locked="0"/>
    </xf>
    <xf numFmtId="2" fontId="4" fillId="8" borderId="17" xfId="1" applyNumberFormat="1" applyFont="1" applyFill="1" applyBorder="1" applyAlignment="1" applyProtection="1">
      <alignment horizontal="center" vertical="center"/>
    </xf>
    <xf numFmtId="2" fontId="4" fillId="8" borderId="1" xfId="1" applyNumberFormat="1" applyFont="1" applyFill="1" applyBorder="1" applyAlignment="1" applyProtection="1">
      <alignment horizontal="center" vertical="center"/>
    </xf>
    <xf numFmtId="2" fontId="4" fillId="8" borderId="5" xfId="1" applyNumberFormat="1" applyFont="1" applyFill="1" applyBorder="1" applyAlignment="1" applyProtection="1">
      <alignment horizontal="center" vertical="center"/>
    </xf>
    <xf numFmtId="1" fontId="17" fillId="2" borderId="20" xfId="0" applyNumberFormat="1" applyFont="1" applyFill="1" applyBorder="1" applyAlignment="1" applyProtection="1">
      <alignment horizontal="right" wrapText="1"/>
      <protection locked="0"/>
    </xf>
    <xf numFmtId="0" fontId="48" fillId="8" borderId="17" xfId="0" applyFont="1" applyFill="1" applyBorder="1" applyAlignment="1" applyProtection="1">
      <alignment horizontal="left" vertical="center" wrapText="1"/>
    </xf>
    <xf numFmtId="0" fontId="48" fillId="8" borderId="1" xfId="0" applyFont="1" applyFill="1" applyBorder="1" applyAlignment="1" applyProtection="1">
      <alignment horizontal="left" vertical="center" wrapText="1"/>
    </xf>
    <xf numFmtId="0" fontId="48" fillId="8" borderId="5" xfId="0" applyFont="1" applyFill="1" applyBorder="1" applyAlignment="1" applyProtection="1">
      <alignment horizontal="left" vertical="center" wrapText="1"/>
    </xf>
    <xf numFmtId="0" fontId="14" fillId="0" borderId="11" xfId="0" applyFont="1" applyFill="1" applyBorder="1" applyAlignment="1" applyProtection="1">
      <alignment horizontal="right" wrapText="1"/>
    </xf>
    <xf numFmtId="2" fontId="4" fillId="10" borderId="11" xfId="0" applyNumberFormat="1" applyFont="1" applyFill="1" applyBorder="1" applyAlignment="1" applyProtection="1">
      <alignment horizontal="center"/>
    </xf>
    <xf numFmtId="4" fontId="17" fillId="2" borderId="11" xfId="0" applyNumberFormat="1" applyFont="1" applyFill="1" applyBorder="1" applyAlignment="1" applyProtection="1">
      <alignment horizontal="right"/>
    </xf>
    <xf numFmtId="9" fontId="4" fillId="8" borderId="15" xfId="3" applyFont="1" applyFill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4" fillId="0" borderId="10" xfId="0" applyFont="1" applyFill="1" applyBorder="1" applyAlignment="1" applyProtection="1">
      <alignment horizontal="right"/>
    </xf>
    <xf numFmtId="0" fontId="24" fillId="5" borderId="52" xfId="0" applyFont="1" applyFill="1" applyBorder="1" applyAlignment="1" applyProtection="1">
      <alignment horizontal="center" vertical="center" wrapText="1"/>
      <protection locked="0"/>
    </xf>
    <xf numFmtId="1" fontId="24" fillId="5" borderId="33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33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16" xfId="0" applyFon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/>
    </xf>
    <xf numFmtId="0" fontId="41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41" fillId="0" borderId="0" xfId="0" applyFont="1" applyAlignment="1">
      <alignment vertical="center"/>
    </xf>
    <xf numFmtId="0" fontId="41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" fillId="0" borderId="0" xfId="4"/>
    <xf numFmtId="0" fontId="1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54" fillId="0" borderId="0" xfId="4" applyFont="1"/>
    <xf numFmtId="0" fontId="53" fillId="0" borderId="0" xfId="4" applyFont="1"/>
    <xf numFmtId="0" fontId="55" fillId="0" borderId="0" xfId="4" applyFont="1"/>
    <xf numFmtId="0" fontId="56" fillId="0" borderId="0" xfId="4" applyFont="1"/>
    <xf numFmtId="0" fontId="57" fillId="0" borderId="1" xfId="4" applyFont="1" applyBorder="1" applyAlignment="1">
      <alignment horizontal="center" vertical="center"/>
    </xf>
    <xf numFmtId="0" fontId="57" fillId="0" borderId="1" xfId="4" applyFont="1" applyBorder="1" applyAlignment="1">
      <alignment horizontal="center" vertical="center" wrapText="1"/>
    </xf>
    <xf numFmtId="0" fontId="58" fillId="0" borderId="1" xfId="4" applyFont="1" applyBorder="1" applyAlignment="1">
      <alignment horizontal="center"/>
    </xf>
    <xf numFmtId="0" fontId="53" fillId="0" borderId="1" xfId="4" applyFont="1" applyFill="1" applyBorder="1" applyAlignment="1">
      <alignment wrapText="1"/>
    </xf>
    <xf numFmtId="0" fontId="53" fillId="0" borderId="1" xfId="4" applyFont="1" applyFill="1" applyBorder="1"/>
    <xf numFmtId="0" fontId="53" fillId="0" borderId="1" xfId="4" applyFont="1" applyFill="1" applyBorder="1" applyAlignment="1">
      <alignment horizontal="center"/>
    </xf>
    <xf numFmtId="0" fontId="41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2" fontId="4" fillId="8" borderId="17" xfId="0" applyNumberFormat="1" applyFont="1" applyFill="1" applyBorder="1" applyAlignment="1" applyProtection="1">
      <alignment horizontal="center" vertical="center"/>
    </xf>
    <xf numFmtId="2" fontId="4" fillId="8" borderId="1" xfId="0" applyNumberFormat="1" applyFont="1" applyFill="1" applyBorder="1" applyAlignment="1" applyProtection="1">
      <alignment horizontal="center" vertical="center"/>
    </xf>
    <xf numFmtId="2" fontId="4" fillId="8" borderId="5" xfId="0" applyNumberFormat="1" applyFont="1" applyFill="1" applyBorder="1" applyAlignment="1" applyProtection="1">
      <alignment horizontal="center" vertical="center"/>
    </xf>
    <xf numFmtId="2" fontId="17" fillId="2" borderId="19" xfId="0" applyNumberFormat="1" applyFont="1" applyFill="1" applyBorder="1" applyAlignment="1" applyProtection="1">
      <alignment horizontal="center"/>
    </xf>
    <xf numFmtId="4" fontId="17" fillId="2" borderId="11" xfId="0" applyNumberFormat="1" applyFont="1" applyFill="1" applyBorder="1" applyAlignment="1" applyProtection="1"/>
    <xf numFmtId="1" fontId="15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53" xfId="0" applyFont="1" applyFill="1" applyBorder="1" applyAlignment="1" applyProtection="1">
      <alignment horizontal="center" vertical="center" wrapText="1"/>
      <protection locked="0"/>
    </xf>
    <xf numFmtId="0" fontId="24" fillId="5" borderId="51" xfId="0" applyFont="1" applyFill="1" applyBorder="1" applyAlignment="1" applyProtection="1">
      <alignment horizontal="center" vertical="center" wrapText="1"/>
      <protection locked="0"/>
    </xf>
    <xf numFmtId="0" fontId="18" fillId="3" borderId="26" xfId="0" applyFont="1" applyFill="1" applyBorder="1" applyAlignment="1" applyProtection="1">
      <alignment horizontal="left" wrapText="1"/>
    </xf>
    <xf numFmtId="2" fontId="15" fillId="8" borderId="31" xfId="0" applyNumberFormat="1" applyFont="1" applyFill="1" applyBorder="1" applyAlignment="1" applyProtection="1">
      <alignment horizontal="center"/>
    </xf>
    <xf numFmtId="2" fontId="4" fillId="8" borderId="31" xfId="1" applyNumberFormat="1" applyFont="1" applyFill="1" applyBorder="1" applyAlignment="1" applyProtection="1">
      <alignment horizontal="center" vertical="center"/>
    </xf>
    <xf numFmtId="1" fontId="15" fillId="8" borderId="31" xfId="1" applyNumberFormat="1" applyFont="1" applyFill="1" applyBorder="1" applyAlignment="1" applyProtection="1">
      <alignment horizontal="center" vertical="center"/>
    </xf>
    <xf numFmtId="1" fontId="4" fillId="8" borderId="31" xfId="1" applyNumberFormat="1" applyFont="1" applyFill="1" applyBorder="1" applyAlignment="1" applyProtection="1">
      <alignment horizontal="center" vertical="center"/>
    </xf>
    <xf numFmtId="2" fontId="15" fillId="8" borderId="31" xfId="2" applyNumberFormat="1" applyFont="1" applyFill="1" applyBorder="1" applyAlignment="1" applyProtection="1">
      <alignment horizontal="center" vertical="center" wrapText="1"/>
      <protection locked="0"/>
    </xf>
    <xf numFmtId="1" fontId="16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1" xfId="0" applyFont="1" applyFill="1" applyBorder="1" applyAlignment="1" applyProtection="1">
      <alignment horizontal="right"/>
    </xf>
    <xf numFmtId="2" fontId="17" fillId="10" borderId="22" xfId="0" applyNumberFormat="1" applyFont="1" applyFill="1" applyBorder="1" applyAlignment="1" applyProtection="1">
      <alignment horizontal="right"/>
    </xf>
    <xf numFmtId="2" fontId="4" fillId="10" borderId="22" xfId="0" applyNumberFormat="1" applyFont="1" applyFill="1" applyBorder="1" applyAlignment="1" applyProtection="1">
      <alignment horizontal="center"/>
    </xf>
    <xf numFmtId="1" fontId="17" fillId="6" borderId="22" xfId="0" applyNumberFormat="1" applyFont="1" applyFill="1" applyBorder="1" applyAlignment="1" applyProtection="1">
      <alignment horizontal="center"/>
    </xf>
    <xf numFmtId="2" fontId="17" fillId="2" borderId="22" xfId="0" applyNumberFormat="1" applyFont="1" applyFill="1" applyBorder="1" applyAlignment="1" applyProtection="1">
      <alignment horizontal="center" wrapText="1"/>
      <protection locked="0"/>
    </xf>
    <xf numFmtId="1" fontId="17" fillId="2" borderId="23" xfId="0" applyNumberFormat="1" applyFont="1" applyFill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2" fontId="17" fillId="2" borderId="32" xfId="0" applyNumberFormat="1" applyFont="1" applyFill="1" applyBorder="1" applyAlignment="1" applyProtection="1">
      <alignment horizontal="center" wrapText="1"/>
      <protection locked="0"/>
    </xf>
    <xf numFmtId="1" fontId="17" fillId="2" borderId="32" xfId="0" applyNumberFormat="1" applyFont="1" applyFill="1" applyBorder="1" applyAlignment="1" applyProtection="1">
      <alignment horizontal="center" wrapText="1"/>
      <protection locked="0"/>
    </xf>
    <xf numFmtId="2" fontId="17" fillId="0" borderId="11" xfId="0" applyNumberFormat="1" applyFont="1" applyFill="1" applyBorder="1" applyAlignment="1" applyProtection="1">
      <alignment horizontal="center"/>
    </xf>
    <xf numFmtId="0" fontId="3" fillId="0" borderId="32" xfId="0" applyFont="1" applyBorder="1" applyProtection="1">
      <protection locked="0"/>
    </xf>
    <xf numFmtId="0" fontId="18" fillId="3" borderId="21" xfId="0" applyFont="1" applyFill="1" applyBorder="1" applyAlignment="1" applyProtection="1">
      <alignment horizontal="left" wrapText="1"/>
    </xf>
    <xf numFmtId="2" fontId="15" fillId="3" borderId="22" xfId="0" applyNumberFormat="1" applyFont="1" applyFill="1" applyBorder="1" applyAlignment="1" applyProtection="1">
      <alignment horizontal="center"/>
    </xf>
    <xf numFmtId="2" fontId="4" fillId="8" borderId="22" xfId="1" applyNumberFormat="1" applyFont="1" applyFill="1" applyBorder="1" applyAlignment="1" applyProtection="1">
      <alignment horizontal="center" vertical="center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1" fontId="1" fillId="0" borderId="23" xfId="0" applyNumberFormat="1" applyFont="1" applyBorder="1" applyAlignment="1" applyProtection="1">
      <alignment horizontal="center" wrapText="1"/>
      <protection locked="0"/>
    </xf>
    <xf numFmtId="2" fontId="4" fillId="8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166" fontId="51" fillId="6" borderId="17" xfId="0" applyNumberFormat="1" applyFont="1" applyFill="1" applyBorder="1" applyAlignment="1">
      <alignment horizontal="center" vertical="center"/>
    </xf>
    <xf numFmtId="2" fontId="51" fillId="6" borderId="1" xfId="0" applyNumberFormat="1" applyFont="1" applyFill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2" fontId="51" fillId="6" borderId="5" xfId="0" applyNumberFormat="1" applyFont="1" applyFill="1" applyBorder="1" applyAlignment="1">
      <alignment horizontal="center" vertical="center"/>
    </xf>
    <xf numFmtId="0" fontId="51" fillId="0" borderId="5" xfId="0" applyFont="1" applyBorder="1" applyAlignment="1">
      <alignment horizontal="center" vertical="center"/>
    </xf>
    <xf numFmtId="167" fontId="44" fillId="11" borderId="11" xfId="0" applyNumberFormat="1" applyFont="1" applyFill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2" fontId="4" fillId="8" borderId="31" xfId="0" applyNumberFormat="1" applyFont="1" applyFill="1" applyBorder="1" applyAlignment="1">
      <alignment horizontal="right" vertical="center"/>
    </xf>
    <xf numFmtId="0" fontId="47" fillId="4" borderId="26" xfId="0" applyFont="1" applyFill="1" applyBorder="1" applyAlignment="1">
      <alignment horizontal="center" vertical="center" textRotation="90" wrapText="1"/>
    </xf>
    <xf numFmtId="0" fontId="47" fillId="4" borderId="31" xfId="0" applyFont="1" applyFill="1" applyBorder="1" applyAlignment="1">
      <alignment horizontal="center" vertical="center" wrapText="1"/>
    </xf>
    <xf numFmtId="0" fontId="47" fillId="6" borderId="29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4" fontId="46" fillId="4" borderId="17" xfId="0" applyNumberFormat="1" applyFont="1" applyFill="1" applyBorder="1" applyAlignment="1">
      <alignment horizontal="center" vertical="center" wrapText="1"/>
    </xf>
    <xf numFmtId="2" fontId="10" fillId="4" borderId="17" xfId="0" applyNumberFormat="1" applyFont="1" applyFill="1" applyBorder="1" applyAlignment="1">
      <alignment horizontal="center" vertical="center" wrapText="1"/>
    </xf>
    <xf numFmtId="165" fontId="8" fillId="4" borderId="17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49" fontId="10" fillId="4" borderId="35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vertical="center" wrapText="1"/>
    </xf>
    <xf numFmtId="4" fontId="46" fillId="4" borderId="5" xfId="0" applyNumberFormat="1" applyFont="1" applyFill="1" applyBorder="1" applyAlignment="1">
      <alignment horizontal="center" vertical="center" wrapText="1"/>
    </xf>
    <xf numFmtId="2" fontId="8" fillId="5" borderId="5" xfId="0" applyNumberFormat="1" applyFont="1" applyFill="1" applyBorder="1" applyAlignment="1">
      <alignment horizontal="center" vertical="center" wrapText="1"/>
    </xf>
    <xf numFmtId="2" fontId="10" fillId="4" borderId="5" xfId="0" applyNumberFormat="1" applyFont="1" applyFill="1" applyBorder="1" applyAlignment="1">
      <alignment horizontal="center" vertical="center" wrapText="1"/>
    </xf>
    <xf numFmtId="165" fontId="8" fillId="6" borderId="5" xfId="0" applyNumberFormat="1" applyFont="1" applyFill="1" applyBorder="1" applyAlignment="1">
      <alignment horizontal="center" vertical="center" wrapText="1"/>
    </xf>
    <xf numFmtId="2" fontId="8" fillId="6" borderId="5" xfId="0" applyNumberFormat="1" applyFont="1" applyFill="1" applyBorder="1" applyAlignment="1">
      <alignment horizontal="center" vertical="center" wrapText="1"/>
    </xf>
    <xf numFmtId="0" fontId="44" fillId="9" borderId="22" xfId="0" applyFont="1" applyFill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3" fillId="9" borderId="22" xfId="0" applyNumberFormat="1" applyFont="1" applyFill="1" applyBorder="1" applyAlignment="1">
      <alignment horizontal="right" vertical="center"/>
    </xf>
    <xf numFmtId="2" fontId="3" fillId="9" borderId="23" xfId="0" applyNumberFormat="1" applyFont="1" applyFill="1" applyBorder="1" applyAlignment="1">
      <alignment horizontal="right" vertical="center"/>
    </xf>
    <xf numFmtId="2" fontId="11" fillId="6" borderId="1" xfId="0" applyNumberFormat="1" applyFont="1" applyFill="1" applyBorder="1" applyAlignment="1">
      <alignment horizontal="center" vertical="center" wrapText="1"/>
    </xf>
    <xf numFmtId="2" fontId="8" fillId="4" borderId="5" xfId="0" applyNumberFormat="1" applyFont="1" applyFill="1" applyBorder="1" applyAlignment="1">
      <alignment horizontal="center" vertical="center" wrapText="1"/>
    </xf>
    <xf numFmtId="2" fontId="8" fillId="6" borderId="6" xfId="0" applyNumberFormat="1" applyFont="1" applyFill="1" applyBorder="1" applyAlignment="1">
      <alignment horizontal="center" vertical="center" wrapText="1"/>
    </xf>
    <xf numFmtId="2" fontId="8" fillId="6" borderId="7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2" fontId="8" fillId="6" borderId="0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49" fontId="10" fillId="6" borderId="9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59" fillId="6" borderId="1" xfId="0" applyFont="1" applyFill="1" applyBorder="1" applyAlignment="1">
      <alignment horizontal="center" vertical="center" wrapText="1"/>
    </xf>
    <xf numFmtId="2" fontId="61" fillId="6" borderId="1" xfId="0" applyNumberFormat="1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0" fontId="59" fillId="6" borderId="5" xfId="0" applyFont="1" applyFill="1" applyBorder="1" applyAlignment="1">
      <alignment horizontal="center" vertical="center" wrapText="1"/>
    </xf>
    <xf numFmtId="2" fontId="29" fillId="6" borderId="58" xfId="0" applyNumberFormat="1" applyFont="1" applyFill="1" applyBorder="1" applyAlignment="1">
      <alignment horizontal="center" vertical="center"/>
    </xf>
    <xf numFmtId="2" fontId="8" fillId="4" borderId="18" xfId="0" applyNumberFormat="1" applyFont="1" applyFill="1" applyBorder="1" applyAlignment="1">
      <alignment horizontal="center" vertical="center" wrapText="1"/>
    </xf>
    <xf numFmtId="2" fontId="8" fillId="4" borderId="7" xfId="0" applyNumberFormat="1" applyFont="1" applyFill="1" applyBorder="1" applyAlignment="1">
      <alignment horizontal="center" vertical="center" wrapText="1"/>
    </xf>
    <xf numFmtId="2" fontId="10" fillId="6" borderId="17" xfId="0" applyNumberFormat="1" applyFont="1" applyFill="1" applyBorder="1" applyAlignment="1">
      <alignment horizontal="center" vertical="center" wrapText="1"/>
    </xf>
    <xf numFmtId="2" fontId="10" fillId="6" borderId="5" xfId="0" applyNumberFormat="1" applyFont="1" applyFill="1" applyBorder="1" applyAlignment="1">
      <alignment horizontal="center" vertical="center" wrapText="1"/>
    </xf>
    <xf numFmtId="49" fontId="10" fillId="6" borderId="13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vertical="center" wrapText="1"/>
    </xf>
    <xf numFmtId="0" fontId="59" fillId="6" borderId="2" xfId="0" applyFont="1" applyFill="1" applyBorder="1" applyAlignment="1">
      <alignment horizontal="center" vertical="center" wrapText="1"/>
    </xf>
    <xf numFmtId="2" fontId="61" fillId="6" borderId="2" xfId="0" applyNumberFormat="1" applyFont="1" applyFill="1" applyBorder="1" applyAlignment="1">
      <alignment horizontal="center" vertical="center" wrapText="1"/>
    </xf>
    <xf numFmtId="1" fontId="9" fillId="6" borderId="2" xfId="0" applyNumberFormat="1" applyFont="1" applyFill="1" applyBorder="1" applyAlignment="1">
      <alignment horizontal="center" vertical="center" wrapText="1"/>
    </xf>
    <xf numFmtId="2" fontId="11" fillId="6" borderId="2" xfId="0" applyNumberFormat="1" applyFont="1" applyFill="1" applyBorder="1" applyAlignment="1">
      <alignment horizontal="center" vertical="center" wrapText="1"/>
    </xf>
    <xf numFmtId="2" fontId="8" fillId="6" borderId="2" xfId="0" applyNumberFormat="1" applyFont="1" applyFill="1" applyBorder="1" applyAlignment="1">
      <alignment horizontal="center" vertical="center" wrapText="1"/>
    </xf>
    <xf numFmtId="2" fontId="8" fillId="6" borderId="8" xfId="0" applyNumberFormat="1" applyFont="1" applyFill="1" applyBorder="1" applyAlignment="1">
      <alignment horizontal="center" vertical="center" wrapText="1"/>
    </xf>
    <xf numFmtId="49" fontId="6" fillId="6" borderId="21" xfId="0" applyNumberFormat="1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center" vertical="center" wrapText="1"/>
    </xf>
    <xf numFmtId="49" fontId="10" fillId="6" borderId="35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vertical="center" wrapText="1"/>
    </xf>
    <xf numFmtId="2" fontId="59" fillId="6" borderId="5" xfId="0" applyNumberFormat="1" applyFont="1" applyFill="1" applyBorder="1" applyAlignment="1">
      <alignment horizontal="center" vertical="center" wrapText="1"/>
    </xf>
    <xf numFmtId="43" fontId="15" fillId="8" borderId="17" xfId="1" applyFont="1" applyFill="1" applyBorder="1" applyAlignment="1" applyProtection="1">
      <alignment vertical="center"/>
    </xf>
    <xf numFmtId="43" fontId="15" fillId="8" borderId="1" xfId="1" applyFont="1" applyFill="1" applyBorder="1" applyAlignment="1" applyProtection="1">
      <alignment vertical="center"/>
    </xf>
    <xf numFmtId="43" fontId="15" fillId="8" borderId="5" xfId="1" applyFont="1" applyFill="1" applyBorder="1" applyAlignment="1" applyProtection="1">
      <alignment vertical="center"/>
    </xf>
    <xf numFmtId="43" fontId="65" fillId="2" borderId="17" xfId="0" applyNumberFormat="1" applyFont="1" applyFill="1" applyBorder="1" applyAlignment="1" applyProtection="1">
      <alignment horizontal="center" vertical="center"/>
    </xf>
    <xf numFmtId="43" fontId="65" fillId="2" borderId="1" xfId="0" applyNumberFormat="1" applyFont="1" applyFill="1" applyBorder="1" applyAlignment="1" applyProtection="1">
      <alignment horizontal="center" vertical="center"/>
    </xf>
    <xf numFmtId="43" fontId="65" fillId="2" borderId="11" xfId="0" applyNumberFormat="1" applyFont="1" applyFill="1" applyBorder="1" applyAlignment="1" applyProtection="1">
      <alignment horizontal="center" vertical="center"/>
    </xf>
    <xf numFmtId="0" fontId="24" fillId="5" borderId="45" xfId="0" applyFont="1" applyFill="1" applyBorder="1" applyAlignment="1" applyProtection="1">
      <alignment horizontal="center" vertical="center" wrapText="1"/>
      <protection locked="0"/>
    </xf>
    <xf numFmtId="1" fontId="24" fillId="5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5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2" fillId="7" borderId="45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6" xfId="0" applyNumberFormat="1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0" fontId="4" fillId="6" borderId="5" xfId="0" applyNumberFormat="1" applyFont="1" applyFill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2" fontId="3" fillId="6" borderId="17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2" fontId="3" fillId="6" borderId="5" xfId="0" applyNumberFormat="1" applyFont="1" applyFill="1" applyBorder="1" applyAlignment="1">
      <alignment horizontal="center" vertical="center"/>
    </xf>
    <xf numFmtId="2" fontId="4" fillId="11" borderId="11" xfId="0" applyNumberFormat="1" applyFont="1" applyFill="1" applyBorder="1" applyAlignment="1">
      <alignment horizontal="center" vertical="center"/>
    </xf>
    <xf numFmtId="10" fontId="3" fillId="0" borderId="17" xfId="3" applyNumberFormat="1" applyFont="1" applyFill="1" applyBorder="1" applyAlignment="1">
      <alignment horizontal="center" vertical="center"/>
    </xf>
    <xf numFmtId="10" fontId="3" fillId="0" borderId="1" xfId="3" applyNumberFormat="1" applyFont="1" applyFill="1" applyBorder="1" applyAlignment="1">
      <alignment horizontal="center" vertical="center"/>
    </xf>
    <xf numFmtId="10" fontId="3" fillId="0" borderId="5" xfId="3" applyNumberFormat="1" applyFont="1" applyFill="1" applyBorder="1" applyAlignment="1">
      <alignment horizontal="center" vertical="center"/>
    </xf>
    <xf numFmtId="9" fontId="4" fillId="11" borderId="11" xfId="3" applyFont="1" applyFill="1" applyBorder="1" applyAlignment="1">
      <alignment horizontal="center" vertical="center"/>
    </xf>
    <xf numFmtId="2" fontId="4" fillId="11" borderId="20" xfId="0" applyNumberFormat="1" applyFont="1" applyFill="1" applyBorder="1" applyAlignment="1">
      <alignment horizontal="center" vertical="center"/>
    </xf>
    <xf numFmtId="1" fontId="44" fillId="8" borderId="11" xfId="0" applyNumberFormat="1" applyFont="1" applyFill="1" applyBorder="1" applyAlignment="1">
      <alignment horizontal="center" vertical="center"/>
    </xf>
    <xf numFmtId="0" fontId="44" fillId="11" borderId="22" xfId="0" applyFont="1" applyFill="1" applyBorder="1" applyAlignment="1">
      <alignment horizontal="center" vertical="center"/>
    </xf>
    <xf numFmtId="2" fontId="4" fillId="11" borderId="22" xfId="0" applyNumberFormat="1" applyFont="1" applyFill="1" applyBorder="1" applyAlignment="1">
      <alignment horizontal="center" vertical="center"/>
    </xf>
    <xf numFmtId="2" fontId="4" fillId="11" borderId="23" xfId="0" applyNumberFormat="1" applyFont="1" applyFill="1" applyBorder="1" applyAlignment="1">
      <alignment horizontal="center" vertical="center"/>
    </xf>
    <xf numFmtId="2" fontId="4" fillId="8" borderId="11" xfId="0" applyNumberFormat="1" applyFont="1" applyFill="1" applyBorder="1" applyAlignment="1">
      <alignment horizontal="center" vertical="center"/>
    </xf>
    <xf numFmtId="2" fontId="4" fillId="8" borderId="20" xfId="0" applyNumberFormat="1" applyFont="1" applyFill="1" applyBorder="1" applyAlignment="1">
      <alignment horizontal="center" vertical="center"/>
    </xf>
    <xf numFmtId="10" fontId="3" fillId="0" borderId="17" xfId="3" applyNumberFormat="1" applyFont="1" applyBorder="1" applyAlignment="1">
      <alignment horizontal="center" vertical="center"/>
    </xf>
    <xf numFmtId="10" fontId="3" fillId="0" borderId="1" xfId="3" applyNumberFormat="1" applyFont="1" applyBorder="1" applyAlignment="1">
      <alignment horizontal="center" vertical="center"/>
    </xf>
    <xf numFmtId="10" fontId="3" fillId="0" borderId="3" xfId="3" applyNumberFormat="1" applyFont="1" applyBorder="1" applyAlignment="1">
      <alignment horizontal="center" vertical="center"/>
    </xf>
    <xf numFmtId="2" fontId="3" fillId="6" borderId="3" xfId="0" applyNumberFormat="1" applyFont="1" applyFill="1" applyBorder="1" applyAlignment="1">
      <alignment horizontal="center" vertical="center"/>
    </xf>
    <xf numFmtId="2" fontId="49" fillId="9" borderId="22" xfId="0" applyNumberFormat="1" applyFont="1" applyFill="1" applyBorder="1" applyAlignment="1">
      <alignment horizontal="center" vertical="center"/>
    </xf>
    <xf numFmtId="2" fontId="49" fillId="9" borderId="23" xfId="0" applyNumberFormat="1" applyFont="1" applyFill="1" applyBorder="1" applyAlignment="1">
      <alignment horizontal="center" vertical="center"/>
    </xf>
    <xf numFmtId="49" fontId="6" fillId="6" borderId="10" xfId="0" applyNumberFormat="1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49" fontId="10" fillId="4" borderId="21" xfId="0" applyNumberFormat="1" applyFont="1" applyFill="1" applyBorder="1" applyAlignment="1">
      <alignment horizontal="center" vertical="center" wrapText="1"/>
    </xf>
    <xf numFmtId="49" fontId="6" fillId="6" borderId="26" xfId="0" applyNumberFormat="1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left" vertical="center" wrapText="1"/>
    </xf>
    <xf numFmtId="2" fontId="59" fillId="6" borderId="1" xfId="0" applyNumberFormat="1" applyFont="1" applyFill="1" applyBorder="1" applyAlignment="1">
      <alignment horizontal="center" vertical="center" wrapText="1"/>
    </xf>
    <xf numFmtId="49" fontId="10" fillId="6" borderId="34" xfId="0" applyNumberFormat="1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vertical="center" wrapText="1"/>
    </xf>
    <xf numFmtId="0" fontId="59" fillId="6" borderId="17" xfId="0" applyFont="1" applyFill="1" applyBorder="1" applyAlignment="1">
      <alignment horizontal="center" vertical="center" wrapText="1"/>
    </xf>
    <xf numFmtId="2" fontId="59" fillId="6" borderId="17" xfId="0" applyNumberFormat="1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52" fillId="0" borderId="0" xfId="4" applyFont="1" applyAlignment="1">
      <alignment horizontal="center" vertical="center" wrapText="1"/>
    </xf>
    <xf numFmtId="0" fontId="53" fillId="0" borderId="0" xfId="4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4" applyAlignment="1">
      <alignment horizontal="right"/>
    </xf>
    <xf numFmtId="0" fontId="41" fillId="0" borderId="0" xfId="0" applyFont="1" applyAlignment="1">
      <alignment horizontal="right"/>
    </xf>
    <xf numFmtId="0" fontId="38" fillId="0" borderId="0" xfId="0" applyFont="1" applyAlignment="1" applyProtection="1">
      <alignment horizontal="center" wrapText="1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1" fontId="15" fillId="0" borderId="29" xfId="0" applyNumberFormat="1" applyFont="1" applyBorder="1" applyAlignment="1" applyProtection="1">
      <alignment horizontal="center" vertical="center" wrapText="1"/>
      <protection locked="0"/>
    </xf>
    <xf numFmtId="1" fontId="15" fillId="0" borderId="25" xfId="0" applyNumberFormat="1" applyFont="1" applyBorder="1" applyAlignment="1" applyProtection="1">
      <alignment horizontal="center" vertical="center" wrapText="1"/>
      <protection locked="0"/>
    </xf>
    <xf numFmtId="1" fontId="15" fillId="0" borderId="20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45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" fillId="0" borderId="36" xfId="0" applyFont="1" applyBorder="1" applyAlignment="1" applyProtection="1">
      <alignment horizontal="left" wrapText="1"/>
      <protection locked="0"/>
    </xf>
    <xf numFmtId="0" fontId="3" fillId="0" borderId="37" xfId="0" applyFont="1" applyBorder="1" applyAlignment="1" applyProtection="1">
      <alignment horizontal="left" wrapText="1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4" fillId="8" borderId="39" xfId="0" applyFont="1" applyFill="1" applyBorder="1" applyAlignment="1" applyProtection="1">
      <alignment horizontal="left" wrapText="1"/>
      <protection locked="0"/>
    </xf>
    <xf numFmtId="0" fontId="4" fillId="8" borderId="40" xfId="0" applyFont="1" applyFill="1" applyBorder="1" applyAlignment="1" applyProtection="1">
      <alignment horizontal="left" wrapText="1"/>
      <protection locked="0"/>
    </xf>
    <xf numFmtId="0" fontId="4" fillId="8" borderId="41" xfId="0" applyFont="1" applyFill="1" applyBorder="1" applyAlignment="1" applyProtection="1">
      <alignment horizontal="left" wrapText="1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51" fillId="0" borderId="36" xfId="0" applyFont="1" applyBorder="1" applyAlignment="1" applyProtection="1">
      <alignment horizontal="left" vertical="center" wrapText="1"/>
      <protection locked="0"/>
    </xf>
    <xf numFmtId="0" fontId="51" fillId="0" borderId="37" xfId="0" applyFont="1" applyBorder="1" applyAlignment="1" applyProtection="1">
      <alignment horizontal="left" vertical="center" wrapText="1"/>
      <protection locked="0"/>
    </xf>
    <xf numFmtId="0" fontId="51" fillId="0" borderId="38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left" wrapText="1"/>
      <protection locked="0"/>
    </xf>
    <xf numFmtId="0" fontId="1" fillId="0" borderId="46" xfId="0" applyFont="1" applyBorder="1" applyAlignment="1" applyProtection="1">
      <alignment vertical="center" wrapText="1"/>
      <protection locked="0"/>
    </xf>
    <xf numFmtId="0" fontId="3" fillId="0" borderId="47" xfId="0" applyFont="1" applyBorder="1" applyAlignment="1" applyProtection="1">
      <alignment vertical="center" wrapText="1"/>
      <protection locked="0"/>
    </xf>
    <xf numFmtId="0" fontId="3" fillId="0" borderId="48" xfId="0" applyFont="1" applyBorder="1" applyAlignment="1" applyProtection="1">
      <alignment vertical="center" wrapText="1"/>
      <protection locked="0"/>
    </xf>
    <xf numFmtId="0" fontId="41" fillId="0" borderId="0" xfId="0" applyFont="1" applyAlignment="1">
      <alignment horizontal="right" vertical="center"/>
    </xf>
    <xf numFmtId="0" fontId="15" fillId="0" borderId="0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1" fillId="0" borderId="42" xfId="0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0" fontId="1" fillId="0" borderId="36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horizontal="left" vertical="center" wrapText="1"/>
      <protection locked="0"/>
    </xf>
    <xf numFmtId="0" fontId="4" fillId="8" borderId="34" xfId="0" applyFont="1" applyFill="1" applyBorder="1" applyAlignment="1" applyProtection="1">
      <alignment horizontal="left" vertical="center" wrapText="1"/>
      <protection locked="0"/>
    </xf>
    <xf numFmtId="0" fontId="4" fillId="8" borderId="17" xfId="0" applyFont="1" applyFill="1" applyBorder="1" applyAlignment="1" applyProtection="1">
      <alignment horizontal="left" vertical="center" wrapText="1"/>
      <protection locked="0"/>
    </xf>
    <xf numFmtId="0" fontId="4" fillId="8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left" vertical="center"/>
    </xf>
    <xf numFmtId="0" fontId="4" fillId="0" borderId="34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8" borderId="49" xfId="0" applyFont="1" applyFill="1" applyBorder="1" applyAlignment="1">
      <alignment horizontal="left" vertical="center"/>
    </xf>
    <xf numFmtId="0" fontId="4" fillId="8" borderId="27" xfId="0" applyFont="1" applyFill="1" applyBorder="1" applyAlignment="1">
      <alignment horizontal="left" vertical="center"/>
    </xf>
    <xf numFmtId="0" fontId="4" fillId="8" borderId="50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center" vertical="center" textRotation="90" wrapText="1"/>
    </xf>
    <xf numFmtId="0" fontId="4" fillId="0" borderId="45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32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4" fillId="9" borderId="55" xfId="0" applyFont="1" applyFill="1" applyBorder="1" applyAlignment="1">
      <alignment horizontal="right" vertical="center"/>
    </xf>
    <xf numFmtId="0" fontId="4" fillId="9" borderId="56" xfId="0" applyFont="1" applyFill="1" applyBorder="1" applyAlignment="1">
      <alignment horizontal="right" vertical="center"/>
    </xf>
    <xf numFmtId="0" fontId="4" fillId="9" borderId="57" xfId="0" applyFont="1" applyFill="1" applyBorder="1" applyAlignment="1">
      <alignment horizontal="right" vertical="center"/>
    </xf>
    <xf numFmtId="0" fontId="4" fillId="9" borderId="21" xfId="0" applyFont="1" applyFill="1" applyBorder="1" applyAlignment="1">
      <alignment horizontal="left" vertical="center"/>
    </xf>
    <xf numFmtId="0" fontId="4" fillId="9" borderId="22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7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textRotation="90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11" borderId="10" xfId="0" applyFont="1" applyFill="1" applyBorder="1" applyAlignment="1">
      <alignment horizontal="right" vertical="center"/>
    </xf>
    <xf numFmtId="0" fontId="4" fillId="11" borderId="11" xfId="0" applyFont="1" applyFill="1" applyBorder="1" applyAlignment="1">
      <alignment horizontal="right" vertical="center"/>
    </xf>
    <xf numFmtId="0" fontId="4" fillId="0" borderId="34" xfId="0" applyFont="1" applyBorder="1" applyAlignment="1">
      <alignment horizontal="center" textRotation="90" wrapText="1"/>
    </xf>
    <xf numFmtId="0" fontId="4" fillId="0" borderId="9" xfId="0" applyFont="1" applyBorder="1" applyAlignment="1">
      <alignment horizontal="center" textRotation="90" wrapText="1"/>
    </xf>
    <xf numFmtId="0" fontId="4" fillId="0" borderId="35" xfId="0" applyFont="1" applyBorder="1" applyAlignment="1">
      <alignment horizontal="center" textRotation="90" wrapText="1"/>
    </xf>
    <xf numFmtId="0" fontId="4" fillId="11" borderId="21" xfId="0" applyFont="1" applyFill="1" applyBorder="1" applyAlignment="1">
      <alignment horizontal="right" vertical="center"/>
    </xf>
    <xf numFmtId="0" fontId="4" fillId="11" borderId="22" xfId="0" applyFont="1" applyFill="1" applyBorder="1" applyAlignment="1">
      <alignment horizontal="right" vertical="center"/>
    </xf>
    <xf numFmtId="0" fontId="4" fillId="8" borderId="10" xfId="0" applyFont="1" applyFill="1" applyBorder="1" applyAlignment="1">
      <alignment horizontal="right" vertical="center" wrapText="1"/>
    </xf>
    <xf numFmtId="0" fontId="4" fillId="8" borderId="11" xfId="0" applyFont="1" applyFill="1" applyBorder="1" applyAlignment="1">
      <alignment horizontal="right" vertical="center" wrapText="1"/>
    </xf>
    <xf numFmtId="0" fontId="42" fillId="0" borderId="0" xfId="0" applyFont="1" applyAlignment="1">
      <alignment horizontal="righ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left" vertical="center" wrapText="1"/>
    </xf>
    <xf numFmtId="0" fontId="4" fillId="8" borderId="40" xfId="0" applyFont="1" applyFill="1" applyBorder="1" applyAlignment="1">
      <alignment horizontal="left" vertical="center" wrapText="1"/>
    </xf>
    <xf numFmtId="0" fontId="4" fillId="8" borderId="41" xfId="0" applyFont="1" applyFill="1" applyBorder="1" applyAlignment="1">
      <alignment horizontal="left" vertical="center" wrapText="1"/>
    </xf>
    <xf numFmtId="0" fontId="4" fillId="8" borderId="46" xfId="0" applyFont="1" applyFill="1" applyBorder="1" applyAlignment="1">
      <alignment horizontal="left" vertical="center" wrapText="1"/>
    </xf>
    <xf numFmtId="0" fontId="4" fillId="8" borderId="47" xfId="0" applyFont="1" applyFill="1" applyBorder="1" applyAlignment="1">
      <alignment horizontal="left" vertical="center" wrapText="1"/>
    </xf>
    <xf numFmtId="0" fontId="4" fillId="8" borderId="48" xfId="0" applyFont="1" applyFill="1" applyBorder="1" applyAlignment="1">
      <alignment horizontal="left" vertical="center" wrapText="1"/>
    </xf>
    <xf numFmtId="2" fontId="9" fillId="6" borderId="5" xfId="0" applyNumberFormat="1" applyFont="1" applyFill="1" applyBorder="1" applyAlignment="1">
      <alignment horizontal="center" vertical="center" wrapText="1"/>
    </xf>
    <xf numFmtId="2" fontId="9" fillId="6" borderId="7" xfId="0" applyNumberFormat="1" applyFont="1" applyFill="1" applyBorder="1" applyAlignment="1">
      <alignment horizontal="center" vertical="center" wrapText="1"/>
    </xf>
    <xf numFmtId="49" fontId="62" fillId="6" borderId="0" xfId="0" applyNumberFormat="1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right" vertical="center" wrapText="1"/>
    </xf>
    <xf numFmtId="0" fontId="8" fillId="0" borderId="40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4" borderId="36" xfId="0" applyFont="1" applyFill="1" applyBorder="1" applyAlignment="1">
      <alignment horizontal="right" vertical="center" wrapText="1"/>
    </xf>
    <xf numFmtId="0" fontId="8" fillId="4" borderId="37" xfId="0" applyFont="1" applyFill="1" applyBorder="1" applyAlignment="1">
      <alignment horizontal="right" vertical="center" wrapText="1"/>
    </xf>
    <xf numFmtId="0" fontId="8" fillId="4" borderId="59" xfId="0" applyFont="1" applyFill="1" applyBorder="1" applyAlignment="1">
      <alignment horizontal="right" vertical="center" wrapText="1"/>
    </xf>
    <xf numFmtId="0" fontId="8" fillId="4" borderId="42" xfId="0" applyFont="1" applyFill="1" applyBorder="1" applyAlignment="1">
      <alignment horizontal="right" vertical="center" wrapText="1"/>
    </xf>
    <xf numFmtId="0" fontId="8" fillId="4" borderId="43" xfId="0" applyFont="1" applyFill="1" applyBorder="1" applyAlignment="1">
      <alignment horizontal="right" vertical="center" wrapText="1"/>
    </xf>
    <xf numFmtId="0" fontId="8" fillId="4" borderId="60" xfId="0" applyFont="1" applyFill="1" applyBorder="1" applyAlignment="1">
      <alignment horizontal="right" vertical="center" wrapText="1"/>
    </xf>
    <xf numFmtId="2" fontId="9" fillId="6" borderId="17" xfId="0" applyNumberFormat="1" applyFont="1" applyFill="1" applyBorder="1" applyAlignment="1">
      <alignment horizontal="center" vertical="center" wrapText="1"/>
    </xf>
    <xf numFmtId="2" fontId="9" fillId="6" borderId="18" xfId="0" applyNumberFormat="1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2" fontId="9" fillId="6" borderId="6" xfId="0" applyNumberFormat="1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2" fontId="9" fillId="6" borderId="2" xfId="0" applyNumberFormat="1" applyFont="1" applyFill="1" applyBorder="1" applyAlignment="1">
      <alignment horizontal="center" vertical="center" wrapText="1"/>
    </xf>
    <xf numFmtId="2" fontId="9" fillId="6" borderId="8" xfId="0" applyNumberFormat="1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right" vertical="center"/>
    </xf>
    <xf numFmtId="0" fontId="29" fillId="6" borderId="55" xfId="0" applyFont="1" applyFill="1" applyBorder="1" applyAlignment="1">
      <alignment horizontal="right" vertical="center"/>
    </xf>
    <xf numFmtId="0" fontId="29" fillId="6" borderId="56" xfId="0" applyFont="1" applyFill="1" applyBorder="1" applyAlignment="1">
      <alignment horizontal="right" vertical="center"/>
    </xf>
    <xf numFmtId="0" fontId="29" fillId="6" borderId="58" xfId="0" applyFont="1" applyFill="1" applyBorder="1" applyAlignment="1">
      <alignment horizontal="right" vertical="center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62" fillId="0" borderId="0" xfId="0" applyFont="1" applyBorder="1" applyAlignment="1">
      <alignment horizontal="left" vertical="center" wrapText="1"/>
    </xf>
  </cellXfs>
  <cellStyles count="6">
    <cellStyle name="Comma" xfId="1" builtinId="3"/>
    <cellStyle name="Comma 2" xfId="2"/>
    <cellStyle name="Normal" xfId="0" builtinId="0"/>
    <cellStyle name="Normal 2" xfId="5"/>
    <cellStyle name="Normal_Uzkopsanas normativi (3)" xfId="4"/>
    <cellStyle name="Percent" xfId="3" builtinId="5"/>
  </cellStyles>
  <dxfs count="0"/>
  <tableStyles count="0" defaultTableStyle="TableStyleMedium2" defaultPivotStyle="PivotStyleLight16"/>
  <colors>
    <mruColors>
      <color rgb="FFCCFF99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jufai\AppData\Local\Microsoft\Windows\Temporary%20Internet%20Files\Content.Outlook\OF6529V0\D&#257;rza%20iela%205_telpu%20sadal&#299;ju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lietošana (pamatpakalpojums)"/>
      <sheetName val="Istabiņas"/>
    </sheetNames>
    <sheetDataSet>
      <sheetData sheetId="0">
        <row r="142">
          <cell r="A142" t="str">
            <v>Dārza iela 5, Rīga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1" sqref="B11"/>
    </sheetView>
  </sheetViews>
  <sheetFormatPr defaultColWidth="9.140625" defaultRowHeight="12.75" x14ac:dyDescent="0.2"/>
  <cols>
    <col min="1" max="1" width="4.85546875" style="100" customWidth="1"/>
    <col min="2" max="2" width="30.140625" style="100" customWidth="1"/>
    <col min="3" max="3" width="26" style="100" customWidth="1"/>
    <col min="4" max="4" width="31.5703125" style="100" customWidth="1"/>
    <col min="5" max="255" width="9.140625" style="100"/>
    <col min="256" max="256" width="4.85546875" style="100" customWidth="1"/>
    <col min="257" max="257" width="24.5703125" style="100" customWidth="1"/>
    <col min="258" max="258" width="17.42578125" style="100" customWidth="1"/>
    <col min="259" max="259" width="18.28515625" style="100" customWidth="1"/>
    <col min="260" max="260" width="19.140625" style="100" customWidth="1"/>
    <col min="261" max="511" width="9.140625" style="100"/>
    <col min="512" max="512" width="4.85546875" style="100" customWidth="1"/>
    <col min="513" max="513" width="24.5703125" style="100" customWidth="1"/>
    <col min="514" max="514" width="17.42578125" style="100" customWidth="1"/>
    <col min="515" max="515" width="18.28515625" style="100" customWidth="1"/>
    <col min="516" max="516" width="19.140625" style="100" customWidth="1"/>
    <col min="517" max="767" width="9.140625" style="100"/>
    <col min="768" max="768" width="4.85546875" style="100" customWidth="1"/>
    <col min="769" max="769" width="24.5703125" style="100" customWidth="1"/>
    <col min="770" max="770" width="17.42578125" style="100" customWidth="1"/>
    <col min="771" max="771" width="18.28515625" style="100" customWidth="1"/>
    <col min="772" max="772" width="19.140625" style="100" customWidth="1"/>
    <col min="773" max="1023" width="9.140625" style="100"/>
    <col min="1024" max="1024" width="4.85546875" style="100" customWidth="1"/>
    <col min="1025" max="1025" width="24.5703125" style="100" customWidth="1"/>
    <col min="1026" max="1026" width="17.42578125" style="100" customWidth="1"/>
    <col min="1027" max="1027" width="18.28515625" style="100" customWidth="1"/>
    <col min="1028" max="1028" width="19.140625" style="100" customWidth="1"/>
    <col min="1029" max="1279" width="9.140625" style="100"/>
    <col min="1280" max="1280" width="4.85546875" style="100" customWidth="1"/>
    <col min="1281" max="1281" width="24.5703125" style="100" customWidth="1"/>
    <col min="1282" max="1282" width="17.42578125" style="100" customWidth="1"/>
    <col min="1283" max="1283" width="18.28515625" style="100" customWidth="1"/>
    <col min="1284" max="1284" width="19.140625" style="100" customWidth="1"/>
    <col min="1285" max="1535" width="9.140625" style="100"/>
    <col min="1536" max="1536" width="4.85546875" style="100" customWidth="1"/>
    <col min="1537" max="1537" width="24.5703125" style="100" customWidth="1"/>
    <col min="1538" max="1538" width="17.42578125" style="100" customWidth="1"/>
    <col min="1539" max="1539" width="18.28515625" style="100" customWidth="1"/>
    <col min="1540" max="1540" width="19.140625" style="100" customWidth="1"/>
    <col min="1541" max="1791" width="9.140625" style="100"/>
    <col min="1792" max="1792" width="4.85546875" style="100" customWidth="1"/>
    <col min="1793" max="1793" width="24.5703125" style="100" customWidth="1"/>
    <col min="1794" max="1794" width="17.42578125" style="100" customWidth="1"/>
    <col min="1795" max="1795" width="18.28515625" style="100" customWidth="1"/>
    <col min="1796" max="1796" width="19.140625" style="100" customWidth="1"/>
    <col min="1797" max="2047" width="9.140625" style="100"/>
    <col min="2048" max="2048" width="4.85546875" style="100" customWidth="1"/>
    <col min="2049" max="2049" width="24.5703125" style="100" customWidth="1"/>
    <col min="2050" max="2050" width="17.42578125" style="100" customWidth="1"/>
    <col min="2051" max="2051" width="18.28515625" style="100" customWidth="1"/>
    <col min="2052" max="2052" width="19.140625" style="100" customWidth="1"/>
    <col min="2053" max="2303" width="9.140625" style="100"/>
    <col min="2304" max="2304" width="4.85546875" style="100" customWidth="1"/>
    <col min="2305" max="2305" width="24.5703125" style="100" customWidth="1"/>
    <col min="2306" max="2306" width="17.42578125" style="100" customWidth="1"/>
    <col min="2307" max="2307" width="18.28515625" style="100" customWidth="1"/>
    <col min="2308" max="2308" width="19.140625" style="100" customWidth="1"/>
    <col min="2309" max="2559" width="9.140625" style="100"/>
    <col min="2560" max="2560" width="4.85546875" style="100" customWidth="1"/>
    <col min="2561" max="2561" width="24.5703125" style="100" customWidth="1"/>
    <col min="2562" max="2562" width="17.42578125" style="100" customWidth="1"/>
    <col min="2563" max="2563" width="18.28515625" style="100" customWidth="1"/>
    <col min="2564" max="2564" width="19.140625" style="100" customWidth="1"/>
    <col min="2565" max="2815" width="9.140625" style="100"/>
    <col min="2816" max="2816" width="4.85546875" style="100" customWidth="1"/>
    <col min="2817" max="2817" width="24.5703125" style="100" customWidth="1"/>
    <col min="2818" max="2818" width="17.42578125" style="100" customWidth="1"/>
    <col min="2819" max="2819" width="18.28515625" style="100" customWidth="1"/>
    <col min="2820" max="2820" width="19.140625" style="100" customWidth="1"/>
    <col min="2821" max="3071" width="9.140625" style="100"/>
    <col min="3072" max="3072" width="4.85546875" style="100" customWidth="1"/>
    <col min="3073" max="3073" width="24.5703125" style="100" customWidth="1"/>
    <col min="3074" max="3074" width="17.42578125" style="100" customWidth="1"/>
    <col min="3075" max="3075" width="18.28515625" style="100" customWidth="1"/>
    <col min="3076" max="3076" width="19.140625" style="100" customWidth="1"/>
    <col min="3077" max="3327" width="9.140625" style="100"/>
    <col min="3328" max="3328" width="4.85546875" style="100" customWidth="1"/>
    <col min="3329" max="3329" width="24.5703125" style="100" customWidth="1"/>
    <col min="3330" max="3330" width="17.42578125" style="100" customWidth="1"/>
    <col min="3331" max="3331" width="18.28515625" style="100" customWidth="1"/>
    <col min="3332" max="3332" width="19.140625" style="100" customWidth="1"/>
    <col min="3333" max="3583" width="9.140625" style="100"/>
    <col min="3584" max="3584" width="4.85546875" style="100" customWidth="1"/>
    <col min="3585" max="3585" width="24.5703125" style="100" customWidth="1"/>
    <col min="3586" max="3586" width="17.42578125" style="100" customWidth="1"/>
    <col min="3587" max="3587" width="18.28515625" style="100" customWidth="1"/>
    <col min="3588" max="3588" width="19.140625" style="100" customWidth="1"/>
    <col min="3589" max="3839" width="9.140625" style="100"/>
    <col min="3840" max="3840" width="4.85546875" style="100" customWidth="1"/>
    <col min="3841" max="3841" width="24.5703125" style="100" customWidth="1"/>
    <col min="3842" max="3842" width="17.42578125" style="100" customWidth="1"/>
    <col min="3843" max="3843" width="18.28515625" style="100" customWidth="1"/>
    <col min="3844" max="3844" width="19.140625" style="100" customWidth="1"/>
    <col min="3845" max="4095" width="9.140625" style="100"/>
    <col min="4096" max="4096" width="4.85546875" style="100" customWidth="1"/>
    <col min="4097" max="4097" width="24.5703125" style="100" customWidth="1"/>
    <col min="4098" max="4098" width="17.42578125" style="100" customWidth="1"/>
    <col min="4099" max="4099" width="18.28515625" style="100" customWidth="1"/>
    <col min="4100" max="4100" width="19.140625" style="100" customWidth="1"/>
    <col min="4101" max="4351" width="9.140625" style="100"/>
    <col min="4352" max="4352" width="4.85546875" style="100" customWidth="1"/>
    <col min="4353" max="4353" width="24.5703125" style="100" customWidth="1"/>
    <col min="4354" max="4354" width="17.42578125" style="100" customWidth="1"/>
    <col min="4355" max="4355" width="18.28515625" style="100" customWidth="1"/>
    <col min="4356" max="4356" width="19.140625" style="100" customWidth="1"/>
    <col min="4357" max="4607" width="9.140625" style="100"/>
    <col min="4608" max="4608" width="4.85546875" style="100" customWidth="1"/>
    <col min="4609" max="4609" width="24.5703125" style="100" customWidth="1"/>
    <col min="4610" max="4610" width="17.42578125" style="100" customWidth="1"/>
    <col min="4611" max="4611" width="18.28515625" style="100" customWidth="1"/>
    <col min="4612" max="4612" width="19.140625" style="100" customWidth="1"/>
    <col min="4613" max="4863" width="9.140625" style="100"/>
    <col min="4864" max="4864" width="4.85546875" style="100" customWidth="1"/>
    <col min="4865" max="4865" width="24.5703125" style="100" customWidth="1"/>
    <col min="4866" max="4866" width="17.42578125" style="100" customWidth="1"/>
    <col min="4867" max="4867" width="18.28515625" style="100" customWidth="1"/>
    <col min="4868" max="4868" width="19.140625" style="100" customWidth="1"/>
    <col min="4869" max="5119" width="9.140625" style="100"/>
    <col min="5120" max="5120" width="4.85546875" style="100" customWidth="1"/>
    <col min="5121" max="5121" width="24.5703125" style="100" customWidth="1"/>
    <col min="5122" max="5122" width="17.42578125" style="100" customWidth="1"/>
    <col min="5123" max="5123" width="18.28515625" style="100" customWidth="1"/>
    <col min="5124" max="5124" width="19.140625" style="100" customWidth="1"/>
    <col min="5125" max="5375" width="9.140625" style="100"/>
    <col min="5376" max="5376" width="4.85546875" style="100" customWidth="1"/>
    <col min="5377" max="5377" width="24.5703125" style="100" customWidth="1"/>
    <col min="5378" max="5378" width="17.42578125" style="100" customWidth="1"/>
    <col min="5379" max="5379" width="18.28515625" style="100" customWidth="1"/>
    <col min="5380" max="5380" width="19.140625" style="100" customWidth="1"/>
    <col min="5381" max="5631" width="9.140625" style="100"/>
    <col min="5632" max="5632" width="4.85546875" style="100" customWidth="1"/>
    <col min="5633" max="5633" width="24.5703125" style="100" customWidth="1"/>
    <col min="5634" max="5634" width="17.42578125" style="100" customWidth="1"/>
    <col min="5635" max="5635" width="18.28515625" style="100" customWidth="1"/>
    <col min="5636" max="5636" width="19.140625" style="100" customWidth="1"/>
    <col min="5637" max="5887" width="9.140625" style="100"/>
    <col min="5888" max="5888" width="4.85546875" style="100" customWidth="1"/>
    <col min="5889" max="5889" width="24.5703125" style="100" customWidth="1"/>
    <col min="5890" max="5890" width="17.42578125" style="100" customWidth="1"/>
    <col min="5891" max="5891" width="18.28515625" style="100" customWidth="1"/>
    <col min="5892" max="5892" width="19.140625" style="100" customWidth="1"/>
    <col min="5893" max="6143" width="9.140625" style="100"/>
    <col min="6144" max="6144" width="4.85546875" style="100" customWidth="1"/>
    <col min="6145" max="6145" width="24.5703125" style="100" customWidth="1"/>
    <col min="6146" max="6146" width="17.42578125" style="100" customWidth="1"/>
    <col min="6147" max="6147" width="18.28515625" style="100" customWidth="1"/>
    <col min="6148" max="6148" width="19.140625" style="100" customWidth="1"/>
    <col min="6149" max="6399" width="9.140625" style="100"/>
    <col min="6400" max="6400" width="4.85546875" style="100" customWidth="1"/>
    <col min="6401" max="6401" width="24.5703125" style="100" customWidth="1"/>
    <col min="6402" max="6402" width="17.42578125" style="100" customWidth="1"/>
    <col min="6403" max="6403" width="18.28515625" style="100" customWidth="1"/>
    <col min="6404" max="6404" width="19.140625" style="100" customWidth="1"/>
    <col min="6405" max="6655" width="9.140625" style="100"/>
    <col min="6656" max="6656" width="4.85546875" style="100" customWidth="1"/>
    <col min="6657" max="6657" width="24.5703125" style="100" customWidth="1"/>
    <col min="6658" max="6658" width="17.42578125" style="100" customWidth="1"/>
    <col min="6659" max="6659" width="18.28515625" style="100" customWidth="1"/>
    <col min="6660" max="6660" width="19.140625" style="100" customWidth="1"/>
    <col min="6661" max="6911" width="9.140625" style="100"/>
    <col min="6912" max="6912" width="4.85546875" style="100" customWidth="1"/>
    <col min="6913" max="6913" width="24.5703125" style="100" customWidth="1"/>
    <col min="6914" max="6914" width="17.42578125" style="100" customWidth="1"/>
    <col min="6915" max="6915" width="18.28515625" style="100" customWidth="1"/>
    <col min="6916" max="6916" width="19.140625" style="100" customWidth="1"/>
    <col min="6917" max="7167" width="9.140625" style="100"/>
    <col min="7168" max="7168" width="4.85546875" style="100" customWidth="1"/>
    <col min="7169" max="7169" width="24.5703125" style="100" customWidth="1"/>
    <col min="7170" max="7170" width="17.42578125" style="100" customWidth="1"/>
    <col min="7171" max="7171" width="18.28515625" style="100" customWidth="1"/>
    <col min="7172" max="7172" width="19.140625" style="100" customWidth="1"/>
    <col min="7173" max="7423" width="9.140625" style="100"/>
    <col min="7424" max="7424" width="4.85546875" style="100" customWidth="1"/>
    <col min="7425" max="7425" width="24.5703125" style="100" customWidth="1"/>
    <col min="7426" max="7426" width="17.42578125" style="100" customWidth="1"/>
    <col min="7427" max="7427" width="18.28515625" style="100" customWidth="1"/>
    <col min="7428" max="7428" width="19.140625" style="100" customWidth="1"/>
    <col min="7429" max="7679" width="9.140625" style="100"/>
    <col min="7680" max="7680" width="4.85546875" style="100" customWidth="1"/>
    <col min="7681" max="7681" width="24.5703125" style="100" customWidth="1"/>
    <col min="7682" max="7682" width="17.42578125" style="100" customWidth="1"/>
    <col min="7683" max="7683" width="18.28515625" style="100" customWidth="1"/>
    <col min="7684" max="7684" width="19.140625" style="100" customWidth="1"/>
    <col min="7685" max="7935" width="9.140625" style="100"/>
    <col min="7936" max="7936" width="4.85546875" style="100" customWidth="1"/>
    <col min="7937" max="7937" width="24.5703125" style="100" customWidth="1"/>
    <col min="7938" max="7938" width="17.42578125" style="100" customWidth="1"/>
    <col min="7939" max="7939" width="18.28515625" style="100" customWidth="1"/>
    <col min="7940" max="7940" width="19.140625" style="100" customWidth="1"/>
    <col min="7941" max="8191" width="9.140625" style="100"/>
    <col min="8192" max="8192" width="4.85546875" style="100" customWidth="1"/>
    <col min="8193" max="8193" width="24.5703125" style="100" customWidth="1"/>
    <col min="8194" max="8194" width="17.42578125" style="100" customWidth="1"/>
    <col min="8195" max="8195" width="18.28515625" style="100" customWidth="1"/>
    <col min="8196" max="8196" width="19.140625" style="100" customWidth="1"/>
    <col min="8197" max="8447" width="9.140625" style="100"/>
    <col min="8448" max="8448" width="4.85546875" style="100" customWidth="1"/>
    <col min="8449" max="8449" width="24.5703125" style="100" customWidth="1"/>
    <col min="8450" max="8450" width="17.42578125" style="100" customWidth="1"/>
    <col min="8451" max="8451" width="18.28515625" style="100" customWidth="1"/>
    <col min="8452" max="8452" width="19.140625" style="100" customWidth="1"/>
    <col min="8453" max="8703" width="9.140625" style="100"/>
    <col min="8704" max="8704" width="4.85546875" style="100" customWidth="1"/>
    <col min="8705" max="8705" width="24.5703125" style="100" customWidth="1"/>
    <col min="8706" max="8706" width="17.42578125" style="100" customWidth="1"/>
    <col min="8707" max="8707" width="18.28515625" style="100" customWidth="1"/>
    <col min="8708" max="8708" width="19.140625" style="100" customWidth="1"/>
    <col min="8709" max="8959" width="9.140625" style="100"/>
    <col min="8960" max="8960" width="4.85546875" style="100" customWidth="1"/>
    <col min="8961" max="8961" width="24.5703125" style="100" customWidth="1"/>
    <col min="8962" max="8962" width="17.42578125" style="100" customWidth="1"/>
    <col min="8963" max="8963" width="18.28515625" style="100" customWidth="1"/>
    <col min="8964" max="8964" width="19.140625" style="100" customWidth="1"/>
    <col min="8965" max="9215" width="9.140625" style="100"/>
    <col min="9216" max="9216" width="4.85546875" style="100" customWidth="1"/>
    <col min="9217" max="9217" width="24.5703125" style="100" customWidth="1"/>
    <col min="9218" max="9218" width="17.42578125" style="100" customWidth="1"/>
    <col min="9219" max="9219" width="18.28515625" style="100" customWidth="1"/>
    <col min="9220" max="9220" width="19.140625" style="100" customWidth="1"/>
    <col min="9221" max="9471" width="9.140625" style="100"/>
    <col min="9472" max="9472" width="4.85546875" style="100" customWidth="1"/>
    <col min="9473" max="9473" width="24.5703125" style="100" customWidth="1"/>
    <col min="9474" max="9474" width="17.42578125" style="100" customWidth="1"/>
    <col min="9475" max="9475" width="18.28515625" style="100" customWidth="1"/>
    <col min="9476" max="9476" width="19.140625" style="100" customWidth="1"/>
    <col min="9477" max="9727" width="9.140625" style="100"/>
    <col min="9728" max="9728" width="4.85546875" style="100" customWidth="1"/>
    <col min="9729" max="9729" width="24.5703125" style="100" customWidth="1"/>
    <col min="9730" max="9730" width="17.42578125" style="100" customWidth="1"/>
    <col min="9731" max="9731" width="18.28515625" style="100" customWidth="1"/>
    <col min="9732" max="9732" width="19.140625" style="100" customWidth="1"/>
    <col min="9733" max="9983" width="9.140625" style="100"/>
    <col min="9984" max="9984" width="4.85546875" style="100" customWidth="1"/>
    <col min="9985" max="9985" width="24.5703125" style="100" customWidth="1"/>
    <col min="9986" max="9986" width="17.42578125" style="100" customWidth="1"/>
    <col min="9987" max="9987" width="18.28515625" style="100" customWidth="1"/>
    <col min="9988" max="9988" width="19.140625" style="100" customWidth="1"/>
    <col min="9989" max="10239" width="9.140625" style="100"/>
    <col min="10240" max="10240" width="4.85546875" style="100" customWidth="1"/>
    <col min="10241" max="10241" width="24.5703125" style="100" customWidth="1"/>
    <col min="10242" max="10242" width="17.42578125" style="100" customWidth="1"/>
    <col min="10243" max="10243" width="18.28515625" style="100" customWidth="1"/>
    <col min="10244" max="10244" width="19.140625" style="100" customWidth="1"/>
    <col min="10245" max="10495" width="9.140625" style="100"/>
    <col min="10496" max="10496" width="4.85546875" style="100" customWidth="1"/>
    <col min="10497" max="10497" width="24.5703125" style="100" customWidth="1"/>
    <col min="10498" max="10498" width="17.42578125" style="100" customWidth="1"/>
    <col min="10499" max="10499" width="18.28515625" style="100" customWidth="1"/>
    <col min="10500" max="10500" width="19.140625" style="100" customWidth="1"/>
    <col min="10501" max="10751" width="9.140625" style="100"/>
    <col min="10752" max="10752" width="4.85546875" style="100" customWidth="1"/>
    <col min="10753" max="10753" width="24.5703125" style="100" customWidth="1"/>
    <col min="10754" max="10754" width="17.42578125" style="100" customWidth="1"/>
    <col min="10755" max="10755" width="18.28515625" style="100" customWidth="1"/>
    <col min="10756" max="10756" width="19.140625" style="100" customWidth="1"/>
    <col min="10757" max="11007" width="9.140625" style="100"/>
    <col min="11008" max="11008" width="4.85546875" style="100" customWidth="1"/>
    <col min="11009" max="11009" width="24.5703125" style="100" customWidth="1"/>
    <col min="11010" max="11010" width="17.42578125" style="100" customWidth="1"/>
    <col min="11011" max="11011" width="18.28515625" style="100" customWidth="1"/>
    <col min="11012" max="11012" width="19.140625" style="100" customWidth="1"/>
    <col min="11013" max="11263" width="9.140625" style="100"/>
    <col min="11264" max="11264" width="4.85546875" style="100" customWidth="1"/>
    <col min="11265" max="11265" width="24.5703125" style="100" customWidth="1"/>
    <col min="11266" max="11266" width="17.42578125" style="100" customWidth="1"/>
    <col min="11267" max="11267" width="18.28515625" style="100" customWidth="1"/>
    <col min="11268" max="11268" width="19.140625" style="100" customWidth="1"/>
    <col min="11269" max="11519" width="9.140625" style="100"/>
    <col min="11520" max="11520" width="4.85546875" style="100" customWidth="1"/>
    <col min="11521" max="11521" width="24.5703125" style="100" customWidth="1"/>
    <col min="11522" max="11522" width="17.42578125" style="100" customWidth="1"/>
    <col min="11523" max="11523" width="18.28515625" style="100" customWidth="1"/>
    <col min="11524" max="11524" width="19.140625" style="100" customWidth="1"/>
    <col min="11525" max="11775" width="9.140625" style="100"/>
    <col min="11776" max="11776" width="4.85546875" style="100" customWidth="1"/>
    <col min="11777" max="11777" width="24.5703125" style="100" customWidth="1"/>
    <col min="11778" max="11778" width="17.42578125" style="100" customWidth="1"/>
    <col min="11779" max="11779" width="18.28515625" style="100" customWidth="1"/>
    <col min="11780" max="11780" width="19.140625" style="100" customWidth="1"/>
    <col min="11781" max="12031" width="9.140625" style="100"/>
    <col min="12032" max="12032" width="4.85546875" style="100" customWidth="1"/>
    <col min="12033" max="12033" width="24.5703125" style="100" customWidth="1"/>
    <col min="12034" max="12034" width="17.42578125" style="100" customWidth="1"/>
    <col min="12035" max="12035" width="18.28515625" style="100" customWidth="1"/>
    <col min="12036" max="12036" width="19.140625" style="100" customWidth="1"/>
    <col min="12037" max="12287" width="9.140625" style="100"/>
    <col min="12288" max="12288" width="4.85546875" style="100" customWidth="1"/>
    <col min="12289" max="12289" width="24.5703125" style="100" customWidth="1"/>
    <col min="12290" max="12290" width="17.42578125" style="100" customWidth="1"/>
    <col min="12291" max="12291" width="18.28515625" style="100" customWidth="1"/>
    <col min="12292" max="12292" width="19.140625" style="100" customWidth="1"/>
    <col min="12293" max="12543" width="9.140625" style="100"/>
    <col min="12544" max="12544" width="4.85546875" style="100" customWidth="1"/>
    <col min="12545" max="12545" width="24.5703125" style="100" customWidth="1"/>
    <col min="12546" max="12546" width="17.42578125" style="100" customWidth="1"/>
    <col min="12547" max="12547" width="18.28515625" style="100" customWidth="1"/>
    <col min="12548" max="12548" width="19.140625" style="100" customWidth="1"/>
    <col min="12549" max="12799" width="9.140625" style="100"/>
    <col min="12800" max="12800" width="4.85546875" style="100" customWidth="1"/>
    <col min="12801" max="12801" width="24.5703125" style="100" customWidth="1"/>
    <col min="12802" max="12802" width="17.42578125" style="100" customWidth="1"/>
    <col min="12803" max="12803" width="18.28515625" style="100" customWidth="1"/>
    <col min="12804" max="12804" width="19.140625" style="100" customWidth="1"/>
    <col min="12805" max="13055" width="9.140625" style="100"/>
    <col min="13056" max="13056" width="4.85546875" style="100" customWidth="1"/>
    <col min="13057" max="13057" width="24.5703125" style="100" customWidth="1"/>
    <col min="13058" max="13058" width="17.42578125" style="100" customWidth="1"/>
    <col min="13059" max="13059" width="18.28515625" style="100" customWidth="1"/>
    <col min="13060" max="13060" width="19.140625" style="100" customWidth="1"/>
    <col min="13061" max="13311" width="9.140625" style="100"/>
    <col min="13312" max="13312" width="4.85546875" style="100" customWidth="1"/>
    <col min="13313" max="13313" width="24.5703125" style="100" customWidth="1"/>
    <col min="13314" max="13314" width="17.42578125" style="100" customWidth="1"/>
    <col min="13315" max="13315" width="18.28515625" style="100" customWidth="1"/>
    <col min="13316" max="13316" width="19.140625" style="100" customWidth="1"/>
    <col min="13317" max="13567" width="9.140625" style="100"/>
    <col min="13568" max="13568" width="4.85546875" style="100" customWidth="1"/>
    <col min="13569" max="13569" width="24.5703125" style="100" customWidth="1"/>
    <col min="13570" max="13570" width="17.42578125" style="100" customWidth="1"/>
    <col min="13571" max="13571" width="18.28515625" style="100" customWidth="1"/>
    <col min="13572" max="13572" width="19.140625" style="100" customWidth="1"/>
    <col min="13573" max="13823" width="9.140625" style="100"/>
    <col min="13824" max="13824" width="4.85546875" style="100" customWidth="1"/>
    <col min="13825" max="13825" width="24.5703125" style="100" customWidth="1"/>
    <col min="13826" max="13826" width="17.42578125" style="100" customWidth="1"/>
    <col min="13827" max="13827" width="18.28515625" style="100" customWidth="1"/>
    <col min="13828" max="13828" width="19.140625" style="100" customWidth="1"/>
    <col min="13829" max="14079" width="9.140625" style="100"/>
    <col min="14080" max="14080" width="4.85546875" style="100" customWidth="1"/>
    <col min="14081" max="14081" width="24.5703125" style="100" customWidth="1"/>
    <col min="14082" max="14082" width="17.42578125" style="100" customWidth="1"/>
    <col min="14083" max="14083" width="18.28515625" style="100" customWidth="1"/>
    <col min="14084" max="14084" width="19.140625" style="100" customWidth="1"/>
    <col min="14085" max="14335" width="9.140625" style="100"/>
    <col min="14336" max="14336" width="4.85546875" style="100" customWidth="1"/>
    <col min="14337" max="14337" width="24.5703125" style="100" customWidth="1"/>
    <col min="14338" max="14338" width="17.42578125" style="100" customWidth="1"/>
    <col min="14339" max="14339" width="18.28515625" style="100" customWidth="1"/>
    <col min="14340" max="14340" width="19.140625" style="100" customWidth="1"/>
    <col min="14341" max="14591" width="9.140625" style="100"/>
    <col min="14592" max="14592" width="4.85546875" style="100" customWidth="1"/>
    <col min="14593" max="14593" width="24.5703125" style="100" customWidth="1"/>
    <col min="14594" max="14594" width="17.42578125" style="100" customWidth="1"/>
    <col min="14595" max="14595" width="18.28515625" style="100" customWidth="1"/>
    <col min="14596" max="14596" width="19.140625" style="100" customWidth="1"/>
    <col min="14597" max="14847" width="9.140625" style="100"/>
    <col min="14848" max="14848" width="4.85546875" style="100" customWidth="1"/>
    <col min="14849" max="14849" width="24.5703125" style="100" customWidth="1"/>
    <col min="14850" max="14850" width="17.42578125" style="100" customWidth="1"/>
    <col min="14851" max="14851" width="18.28515625" style="100" customWidth="1"/>
    <col min="14852" max="14852" width="19.140625" style="100" customWidth="1"/>
    <col min="14853" max="15103" width="9.140625" style="100"/>
    <col min="15104" max="15104" width="4.85546875" style="100" customWidth="1"/>
    <col min="15105" max="15105" width="24.5703125" style="100" customWidth="1"/>
    <col min="15106" max="15106" width="17.42578125" style="100" customWidth="1"/>
    <col min="15107" max="15107" width="18.28515625" style="100" customWidth="1"/>
    <col min="15108" max="15108" width="19.140625" style="100" customWidth="1"/>
    <col min="15109" max="15359" width="9.140625" style="100"/>
    <col min="15360" max="15360" width="4.85546875" style="100" customWidth="1"/>
    <col min="15361" max="15361" width="24.5703125" style="100" customWidth="1"/>
    <col min="15362" max="15362" width="17.42578125" style="100" customWidth="1"/>
    <col min="15363" max="15363" width="18.28515625" style="100" customWidth="1"/>
    <col min="15364" max="15364" width="19.140625" style="100" customWidth="1"/>
    <col min="15365" max="15615" width="9.140625" style="100"/>
    <col min="15616" max="15616" width="4.85546875" style="100" customWidth="1"/>
    <col min="15617" max="15617" width="24.5703125" style="100" customWidth="1"/>
    <col min="15618" max="15618" width="17.42578125" style="100" customWidth="1"/>
    <col min="15619" max="15619" width="18.28515625" style="100" customWidth="1"/>
    <col min="15620" max="15620" width="19.140625" style="100" customWidth="1"/>
    <col min="15621" max="15871" width="9.140625" style="100"/>
    <col min="15872" max="15872" width="4.85546875" style="100" customWidth="1"/>
    <col min="15873" max="15873" width="24.5703125" style="100" customWidth="1"/>
    <col min="15874" max="15874" width="17.42578125" style="100" customWidth="1"/>
    <col min="15875" max="15875" width="18.28515625" style="100" customWidth="1"/>
    <col min="15876" max="15876" width="19.140625" style="100" customWidth="1"/>
    <col min="15877" max="16127" width="9.140625" style="100"/>
    <col min="16128" max="16128" width="4.85546875" style="100" customWidth="1"/>
    <col min="16129" max="16129" width="24.5703125" style="100" customWidth="1"/>
    <col min="16130" max="16130" width="17.42578125" style="100" customWidth="1"/>
    <col min="16131" max="16131" width="18.28515625" style="100" customWidth="1"/>
    <col min="16132" max="16132" width="19.140625" style="100" customWidth="1"/>
    <col min="16133" max="16384" width="9.140625" style="100"/>
  </cols>
  <sheetData>
    <row r="1" spans="1:6" x14ac:dyDescent="0.2">
      <c r="D1" s="101" t="s">
        <v>170</v>
      </c>
      <c r="E1" s="99"/>
      <c r="F1" s="99"/>
    </row>
    <row r="2" spans="1:6" x14ac:dyDescent="0.2">
      <c r="C2" s="285" t="s">
        <v>172</v>
      </c>
      <c r="D2" s="285"/>
      <c r="E2" s="102"/>
      <c r="F2" s="102"/>
    </row>
    <row r="3" spans="1:6" x14ac:dyDescent="0.2">
      <c r="C3" s="286" t="s">
        <v>185</v>
      </c>
      <c r="D3" s="286"/>
      <c r="E3" s="102"/>
      <c r="F3" s="102"/>
    </row>
    <row r="4" spans="1:6" x14ac:dyDescent="0.2">
      <c r="C4" s="286" t="s">
        <v>182</v>
      </c>
      <c r="D4" s="286"/>
      <c r="E4" s="102"/>
      <c r="F4" s="102"/>
    </row>
    <row r="6" spans="1:6" ht="36.75" customHeight="1" x14ac:dyDescent="0.2">
      <c r="B6" s="283" t="s">
        <v>145</v>
      </c>
      <c r="C6" s="284"/>
      <c r="D6" s="284"/>
    </row>
    <row r="7" spans="1:6" ht="15" x14ac:dyDescent="0.25">
      <c r="B7" s="103"/>
      <c r="C7" s="104"/>
      <c r="D7" s="104"/>
    </row>
    <row r="8" spans="1:6" x14ac:dyDescent="0.2">
      <c r="B8" s="105"/>
      <c r="C8" s="106"/>
      <c r="D8" s="106"/>
    </row>
    <row r="9" spans="1:6" ht="38.25" x14ac:dyDescent="0.2">
      <c r="A9" s="107" t="s">
        <v>83</v>
      </c>
      <c r="B9" s="108" t="s">
        <v>84</v>
      </c>
      <c r="C9" s="108" t="s">
        <v>85</v>
      </c>
      <c r="D9" s="108" t="s">
        <v>86</v>
      </c>
    </row>
    <row r="10" spans="1:6" x14ac:dyDescent="0.2">
      <c r="A10" s="109">
        <v>1</v>
      </c>
      <c r="B10" s="110" t="s">
        <v>87</v>
      </c>
      <c r="C10" s="111" t="s">
        <v>88</v>
      </c>
      <c r="D10" s="112">
        <v>170</v>
      </c>
    </row>
    <row r="11" spans="1:6" x14ac:dyDescent="0.2">
      <c r="A11" s="109">
        <v>2</v>
      </c>
      <c r="B11" s="110" t="s">
        <v>187</v>
      </c>
      <c r="C11" s="111" t="s">
        <v>89</v>
      </c>
      <c r="D11" s="112">
        <v>165</v>
      </c>
    </row>
    <row r="12" spans="1:6" x14ac:dyDescent="0.2">
      <c r="A12" s="109">
        <v>3</v>
      </c>
      <c r="B12" s="110" t="s">
        <v>90</v>
      </c>
      <c r="C12" s="111" t="s">
        <v>89</v>
      </c>
      <c r="D12" s="112">
        <v>300</v>
      </c>
    </row>
    <row r="13" spans="1:6" x14ac:dyDescent="0.2">
      <c r="A13" s="109">
        <v>4</v>
      </c>
      <c r="B13" s="110" t="s">
        <v>13</v>
      </c>
      <c r="C13" s="111" t="s">
        <v>89</v>
      </c>
      <c r="D13" s="112">
        <v>120</v>
      </c>
    </row>
    <row r="14" spans="1:6" x14ac:dyDescent="0.2">
      <c r="A14" s="109">
        <v>5</v>
      </c>
      <c r="B14" s="110" t="s">
        <v>14</v>
      </c>
      <c r="C14" s="111" t="s">
        <v>89</v>
      </c>
      <c r="D14" s="112">
        <v>30</v>
      </c>
    </row>
    <row r="15" spans="1:6" x14ac:dyDescent="0.2">
      <c r="A15" s="109">
        <v>6</v>
      </c>
      <c r="B15" s="110" t="s">
        <v>186</v>
      </c>
      <c r="C15" s="111" t="s">
        <v>88</v>
      </c>
      <c r="D15" s="112">
        <v>150</v>
      </c>
    </row>
    <row r="16" spans="1:6" x14ac:dyDescent="0.2">
      <c r="A16" s="109">
        <v>7</v>
      </c>
      <c r="B16" s="110" t="s">
        <v>91</v>
      </c>
      <c r="C16" s="111" t="s">
        <v>89</v>
      </c>
      <c r="D16" s="112">
        <v>250</v>
      </c>
    </row>
    <row r="17" spans="1:4" x14ac:dyDescent="0.2">
      <c r="A17" s="109">
        <v>8</v>
      </c>
      <c r="B17" s="110" t="s">
        <v>12</v>
      </c>
      <c r="C17" s="111" t="s">
        <v>89</v>
      </c>
      <c r="D17" s="112">
        <v>210</v>
      </c>
    </row>
    <row r="18" spans="1:4" x14ac:dyDescent="0.2">
      <c r="A18" s="109">
        <v>9</v>
      </c>
      <c r="B18" s="110" t="s">
        <v>92</v>
      </c>
      <c r="C18" s="111" t="s">
        <v>88</v>
      </c>
      <c r="D18" s="112">
        <v>70</v>
      </c>
    </row>
    <row r="19" spans="1:4" x14ac:dyDescent="0.2">
      <c r="B19" s="104"/>
      <c r="C19" s="104"/>
      <c r="D19" s="104"/>
    </row>
  </sheetData>
  <mergeCells count="4">
    <mergeCell ref="B6:D6"/>
    <mergeCell ref="C2:D2"/>
    <mergeCell ref="C3:D3"/>
    <mergeCell ref="C4:D4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>
      <selection activeCell="C9" sqref="C9"/>
    </sheetView>
  </sheetViews>
  <sheetFormatPr defaultColWidth="9.140625" defaultRowHeight="12.75" x14ac:dyDescent="0.2"/>
  <cols>
    <col min="1" max="1" width="5.28515625" style="27" customWidth="1"/>
    <col min="2" max="2" width="30.5703125" style="28" customWidth="1"/>
    <col min="3" max="3" width="14.7109375" style="29" customWidth="1"/>
    <col min="4" max="4" width="13.7109375" style="31" customWidth="1"/>
    <col min="5" max="5" width="17.7109375" style="65" customWidth="1"/>
    <col min="6" max="6" width="16.85546875" style="65" customWidth="1"/>
    <col min="7" max="7" width="14.28515625" style="66" customWidth="1"/>
    <col min="8" max="8" width="12.140625" style="28" customWidth="1"/>
    <col min="9" max="9" width="9.140625" style="30"/>
    <col min="10" max="16384" width="9.140625" style="28"/>
  </cols>
  <sheetData>
    <row r="1" spans="1:7" ht="15.75" x14ac:dyDescent="0.25">
      <c r="D1" s="90"/>
      <c r="E1" s="91"/>
      <c r="F1" s="91"/>
      <c r="G1" s="94" t="s">
        <v>171</v>
      </c>
    </row>
    <row r="2" spans="1:7" ht="13.15" customHeight="1" x14ac:dyDescent="0.25">
      <c r="B2" s="287" t="s">
        <v>81</v>
      </c>
      <c r="C2" s="287"/>
      <c r="D2" s="287"/>
      <c r="E2" s="287"/>
      <c r="F2" s="287"/>
      <c r="G2" s="287"/>
    </row>
    <row r="3" spans="1:7" ht="13.15" customHeight="1" x14ac:dyDescent="0.2">
      <c r="D3" s="90"/>
      <c r="E3" s="314" t="s">
        <v>185</v>
      </c>
      <c r="F3" s="314"/>
      <c r="G3" s="314"/>
    </row>
    <row r="4" spans="1:7" ht="13.15" customHeight="1" x14ac:dyDescent="0.2">
      <c r="D4" s="98"/>
      <c r="E4" s="314" t="s">
        <v>183</v>
      </c>
      <c r="F4" s="314"/>
      <c r="G4" s="314"/>
    </row>
    <row r="5" spans="1:7" ht="8.4499999999999993" customHeight="1" x14ac:dyDescent="0.2">
      <c r="D5" s="90"/>
      <c r="E5" s="91"/>
      <c r="F5" s="91"/>
      <c r="G5" s="91"/>
    </row>
    <row r="6" spans="1:7" ht="36" customHeight="1" x14ac:dyDescent="0.25">
      <c r="A6" s="288" t="s">
        <v>82</v>
      </c>
      <c r="B6" s="288"/>
      <c r="C6" s="288"/>
      <c r="D6" s="288"/>
      <c r="E6" s="288"/>
      <c r="F6" s="288"/>
      <c r="G6" s="288"/>
    </row>
    <row r="7" spans="1:7" ht="6" customHeight="1" x14ac:dyDescent="0.25">
      <c r="A7" s="32"/>
      <c r="B7" s="32"/>
      <c r="C7" s="33"/>
      <c r="D7" s="33"/>
      <c r="E7" s="32"/>
      <c r="F7" s="32"/>
      <c r="G7" s="34"/>
    </row>
    <row r="8" spans="1:7" ht="15.75" thickBot="1" x14ac:dyDescent="0.25">
      <c r="A8" s="289" t="s">
        <v>55</v>
      </c>
      <c r="B8" s="289"/>
      <c r="C8" s="289"/>
      <c r="D8" s="289"/>
      <c r="E8" s="289"/>
      <c r="F8" s="289"/>
      <c r="G8" s="289"/>
    </row>
    <row r="9" spans="1:7" ht="136.5" customHeight="1" thickBot="1" x14ac:dyDescent="0.25">
      <c r="A9" s="35" t="s">
        <v>15</v>
      </c>
      <c r="B9" s="36" t="s">
        <v>146</v>
      </c>
      <c r="C9" s="37" t="s">
        <v>190</v>
      </c>
      <c r="D9" s="38" t="s">
        <v>63</v>
      </c>
      <c r="E9" s="39" t="s">
        <v>189</v>
      </c>
      <c r="F9" s="39" t="s">
        <v>60</v>
      </c>
      <c r="G9" s="40" t="s">
        <v>147</v>
      </c>
    </row>
    <row r="10" spans="1:7" ht="10.5" customHeight="1" thickBot="1" x14ac:dyDescent="0.25">
      <c r="A10" s="41">
        <v>1</v>
      </c>
      <c r="B10" s="42">
        <v>2</v>
      </c>
      <c r="C10" s="43">
        <v>3</v>
      </c>
      <c r="D10" s="44">
        <v>4</v>
      </c>
      <c r="E10" s="45">
        <v>5</v>
      </c>
      <c r="F10" s="45">
        <v>6</v>
      </c>
      <c r="G10" s="46">
        <v>7</v>
      </c>
    </row>
    <row r="11" spans="1:7" ht="14.25" customHeight="1" x14ac:dyDescent="0.2">
      <c r="A11" s="296" t="str">
        <f>'[1]Koplietošana (pamatpakalpojums)'!A142</f>
        <v>Dārza iela 5, Rīga</v>
      </c>
      <c r="B11" s="71" t="s">
        <v>87</v>
      </c>
      <c r="C11" s="115">
        <v>30.2</v>
      </c>
      <c r="D11" s="67">
        <v>5</v>
      </c>
      <c r="E11" s="231">
        <f>C11/170</f>
        <v>0.17764705882352941</v>
      </c>
      <c r="F11" s="234">
        <f>D11*E11*52/12</f>
        <v>3.8490196078431373</v>
      </c>
      <c r="G11" s="293">
        <v>0</v>
      </c>
    </row>
    <row r="12" spans="1:7" ht="28.5" x14ac:dyDescent="0.2">
      <c r="A12" s="297"/>
      <c r="B12" s="72" t="s">
        <v>187</v>
      </c>
      <c r="C12" s="116">
        <v>199.3</v>
      </c>
      <c r="D12" s="68">
        <v>6</v>
      </c>
      <c r="E12" s="232">
        <f>C12/165</f>
        <v>1.207878787878788</v>
      </c>
      <c r="F12" s="235">
        <f t="shared" ref="F12:F18" si="0">D12*E12*52/12</f>
        <v>31.404848484848486</v>
      </c>
      <c r="G12" s="294"/>
    </row>
    <row r="13" spans="1:7" ht="12.75" customHeight="1" x14ac:dyDescent="0.2">
      <c r="A13" s="297"/>
      <c r="B13" s="72" t="s">
        <v>165</v>
      </c>
      <c r="C13" s="116">
        <v>811.3</v>
      </c>
      <c r="D13" s="68">
        <v>6</v>
      </c>
      <c r="E13" s="232">
        <f>C13/300</f>
        <v>2.704333333333333</v>
      </c>
      <c r="F13" s="235">
        <f t="shared" si="0"/>
        <v>70.312666666666658</v>
      </c>
      <c r="G13" s="294"/>
    </row>
    <row r="14" spans="1:7" ht="14.25" x14ac:dyDescent="0.2">
      <c r="A14" s="297"/>
      <c r="B14" s="72" t="s">
        <v>13</v>
      </c>
      <c r="C14" s="116">
        <v>56.1</v>
      </c>
      <c r="D14" s="68">
        <v>6</v>
      </c>
      <c r="E14" s="232">
        <f>C14/120</f>
        <v>0.46750000000000003</v>
      </c>
      <c r="F14" s="235">
        <f t="shared" si="0"/>
        <v>12.155000000000001</v>
      </c>
      <c r="G14" s="294"/>
    </row>
    <row r="15" spans="1:7" ht="14.25" x14ac:dyDescent="0.2">
      <c r="A15" s="297"/>
      <c r="B15" s="72" t="s">
        <v>14</v>
      </c>
      <c r="C15" s="116">
        <v>3.2</v>
      </c>
      <c r="D15" s="68">
        <v>6</v>
      </c>
      <c r="E15" s="232">
        <f>C15/30</f>
        <v>0.10666666666666667</v>
      </c>
      <c r="F15" s="235">
        <f t="shared" si="0"/>
        <v>2.7733333333333334</v>
      </c>
      <c r="G15" s="294"/>
    </row>
    <row r="16" spans="1:7" ht="14.25" x14ac:dyDescent="0.2">
      <c r="A16" s="297"/>
      <c r="B16" s="72" t="s">
        <v>186</v>
      </c>
      <c r="C16" s="116">
        <v>199</v>
      </c>
      <c r="D16" s="68">
        <v>6</v>
      </c>
      <c r="E16" s="232">
        <f>C16/150</f>
        <v>1.3266666666666667</v>
      </c>
      <c r="F16" s="235">
        <f t="shared" si="0"/>
        <v>34.493333333333332</v>
      </c>
      <c r="G16" s="294"/>
    </row>
    <row r="17" spans="1:9" ht="28.5" x14ac:dyDescent="0.2">
      <c r="A17" s="297"/>
      <c r="B17" s="72" t="s">
        <v>166</v>
      </c>
      <c r="C17" s="116">
        <v>1437.9</v>
      </c>
      <c r="D17" s="68">
        <v>1</v>
      </c>
      <c r="E17" s="232">
        <f>C17/250</f>
        <v>5.7516000000000007</v>
      </c>
      <c r="F17" s="235">
        <f t="shared" si="0"/>
        <v>24.923600000000004</v>
      </c>
      <c r="G17" s="294"/>
    </row>
    <row r="18" spans="1:9" ht="14.25" x14ac:dyDescent="0.2">
      <c r="A18" s="297"/>
      <c r="B18" s="72" t="s">
        <v>188</v>
      </c>
      <c r="C18" s="116">
        <v>15.3</v>
      </c>
      <c r="D18" s="68">
        <v>6</v>
      </c>
      <c r="E18" s="232">
        <f>C18/210</f>
        <v>7.2857142857142856E-2</v>
      </c>
      <c r="F18" s="235">
        <f t="shared" si="0"/>
        <v>1.8942857142857144</v>
      </c>
      <c r="G18" s="294"/>
    </row>
    <row r="19" spans="1:9" ht="14.25" customHeight="1" thickBot="1" x14ac:dyDescent="0.25">
      <c r="A19" s="298"/>
      <c r="B19" s="73" t="s">
        <v>92</v>
      </c>
      <c r="C19" s="117">
        <v>84.6</v>
      </c>
      <c r="D19" s="69">
        <v>6</v>
      </c>
      <c r="E19" s="233">
        <f>C19/70</f>
        <v>1.2085714285714284</v>
      </c>
      <c r="F19" s="236">
        <f>D19*E19*52/12</f>
        <v>31.42285714285714</v>
      </c>
      <c r="G19" s="295"/>
    </row>
    <row r="20" spans="1:9" ht="13.5" thickBot="1" x14ac:dyDescent="0.25">
      <c r="A20" s="47"/>
      <c r="B20" s="74" t="s">
        <v>18</v>
      </c>
      <c r="C20" s="118">
        <f>SUM(C11:C19)</f>
        <v>2836.9</v>
      </c>
      <c r="D20" s="75"/>
      <c r="E20" s="119">
        <f>SUM(E11:E19)</f>
        <v>13.023721084797554</v>
      </c>
      <c r="F20" s="76">
        <f>SUM(F11:F19)</f>
        <v>213.22894428316781</v>
      </c>
      <c r="G20" s="70">
        <f>SUM(G11:G19)</f>
        <v>0</v>
      </c>
    </row>
    <row r="21" spans="1:9" ht="9" customHeight="1" x14ac:dyDescent="0.2"/>
    <row r="22" spans="1:9" ht="18.75" customHeight="1" thickBot="1" x14ac:dyDescent="0.25">
      <c r="A22" s="302" t="s">
        <v>98</v>
      </c>
      <c r="B22" s="302"/>
      <c r="C22" s="302"/>
      <c r="D22" s="302"/>
      <c r="E22" s="302"/>
      <c r="F22" s="302"/>
      <c r="G22" s="302"/>
      <c r="H22" s="302"/>
    </row>
    <row r="23" spans="1:9" ht="141" customHeight="1" thickBot="1" x14ac:dyDescent="0.25">
      <c r="B23" s="48" t="s">
        <v>19</v>
      </c>
      <c r="C23" s="49" t="s">
        <v>94</v>
      </c>
      <c r="D23" s="50" t="s">
        <v>56</v>
      </c>
      <c r="E23" s="51" t="s">
        <v>95</v>
      </c>
      <c r="F23" s="51" t="s">
        <v>30</v>
      </c>
      <c r="G23" s="120" t="s">
        <v>31</v>
      </c>
      <c r="H23" s="121" t="s">
        <v>96</v>
      </c>
    </row>
    <row r="24" spans="1:9" s="54" customFormat="1" ht="12" thickBot="1" x14ac:dyDescent="0.25">
      <c r="A24" s="52"/>
      <c r="B24" s="85">
        <v>1</v>
      </c>
      <c r="C24" s="86">
        <v>2</v>
      </c>
      <c r="D24" s="87">
        <v>3</v>
      </c>
      <c r="E24" s="88">
        <v>4</v>
      </c>
      <c r="F24" s="89">
        <v>5</v>
      </c>
      <c r="G24" s="86">
        <v>6</v>
      </c>
      <c r="H24" s="122">
        <v>7</v>
      </c>
      <c r="I24" s="53"/>
    </row>
    <row r="25" spans="1:9" ht="13.5" thickBot="1" x14ac:dyDescent="0.25">
      <c r="B25" s="123" t="s">
        <v>93</v>
      </c>
      <c r="C25" s="124" t="s">
        <v>97</v>
      </c>
      <c r="D25" s="125">
        <v>6</v>
      </c>
      <c r="E25" s="126">
        <v>1</v>
      </c>
      <c r="F25" s="127">
        <v>8</v>
      </c>
      <c r="G25" s="128">
        <f>D25*F25*52/12</f>
        <v>208</v>
      </c>
      <c r="H25" s="129">
        <v>0</v>
      </c>
    </row>
    <row r="26" spans="1:9" ht="13.5" thickBot="1" x14ac:dyDescent="0.25">
      <c r="B26" s="130" t="s">
        <v>18</v>
      </c>
      <c r="C26" s="131"/>
      <c r="D26" s="132"/>
      <c r="E26" s="133">
        <f>SUM(E25:E25)</f>
        <v>1</v>
      </c>
      <c r="F26" s="133">
        <f>SUM(F25:F25)</f>
        <v>8</v>
      </c>
      <c r="G26" s="134">
        <f>SUM(G25:G25)</f>
        <v>208</v>
      </c>
      <c r="H26" s="135">
        <f>SUM(H25:H25)</f>
        <v>0</v>
      </c>
    </row>
    <row r="27" spans="1:9" ht="9" customHeight="1" x14ac:dyDescent="0.2">
      <c r="B27" s="55"/>
      <c r="C27" s="56"/>
      <c r="D27" s="57"/>
      <c r="E27" s="58"/>
      <c r="F27" s="58"/>
      <c r="G27" s="59"/>
    </row>
    <row r="28" spans="1:9" ht="34.5" customHeight="1" thickBot="1" x14ac:dyDescent="0.25">
      <c r="A28" s="306" t="s">
        <v>59</v>
      </c>
      <c r="B28" s="306"/>
      <c r="C28" s="306"/>
      <c r="D28" s="306"/>
      <c r="E28" s="306"/>
      <c r="F28" s="306"/>
      <c r="G28" s="306"/>
      <c r="H28" s="306"/>
    </row>
    <row r="29" spans="1:9" ht="128.25" thickBot="1" x14ac:dyDescent="0.25">
      <c r="B29" s="48" t="s">
        <v>19</v>
      </c>
      <c r="C29" s="49" t="s">
        <v>57</v>
      </c>
      <c r="D29" s="50" t="s">
        <v>64</v>
      </c>
      <c r="E29" s="136" t="s">
        <v>99</v>
      </c>
      <c r="F29" s="51" t="s">
        <v>58</v>
      </c>
      <c r="G29" s="241" t="s">
        <v>100</v>
      </c>
      <c r="I29" s="28"/>
    </row>
    <row r="30" spans="1:9" s="54" customFormat="1" ht="9.75" customHeight="1" thickBot="1" x14ac:dyDescent="0.25">
      <c r="A30" s="52"/>
      <c r="B30" s="237">
        <v>1</v>
      </c>
      <c r="C30" s="238">
        <v>2</v>
      </c>
      <c r="D30" s="239">
        <v>3</v>
      </c>
      <c r="E30" s="239">
        <v>4</v>
      </c>
      <c r="F30" s="87">
        <v>5</v>
      </c>
      <c r="G30" s="240">
        <v>6</v>
      </c>
    </row>
    <row r="31" spans="1:9" ht="13.5" thickBot="1" x14ac:dyDescent="0.25">
      <c r="B31" s="141" t="s">
        <v>93</v>
      </c>
      <c r="C31" s="142">
        <v>4749</v>
      </c>
      <c r="D31" s="143">
        <v>7</v>
      </c>
      <c r="E31" s="144">
        <v>0</v>
      </c>
      <c r="F31" s="146">
        <f>D31*E31*52/12</f>
        <v>0</v>
      </c>
      <c r="G31" s="145">
        <v>0</v>
      </c>
      <c r="I31" s="28"/>
    </row>
    <row r="32" spans="1:9" ht="13.5" thickBot="1" x14ac:dyDescent="0.25">
      <c r="B32" s="84" t="s">
        <v>18</v>
      </c>
      <c r="C32" s="139">
        <f>SUM(C31:C31)</f>
        <v>4749</v>
      </c>
      <c r="D32" s="75"/>
      <c r="E32" s="137">
        <f>SUM(E31:E31)</f>
        <v>0</v>
      </c>
      <c r="F32" s="138">
        <f>SUM(F31:F31)</f>
        <v>0</v>
      </c>
      <c r="G32" s="140"/>
      <c r="I32" s="28"/>
    </row>
    <row r="33" spans="1:11" ht="10.15" customHeight="1" x14ac:dyDescent="0.2">
      <c r="B33" s="55"/>
      <c r="C33" s="56"/>
      <c r="D33" s="57"/>
      <c r="E33" s="58"/>
      <c r="F33" s="58"/>
      <c r="G33" s="59"/>
    </row>
    <row r="34" spans="1:11" x14ac:dyDescent="0.2">
      <c r="B34" s="60"/>
      <c r="C34" s="61"/>
      <c r="E34" s="62"/>
      <c r="F34" s="62"/>
      <c r="G34" s="63"/>
    </row>
    <row r="35" spans="1:11" ht="13.5" thickBot="1" x14ac:dyDescent="0.25">
      <c r="A35" s="315" t="s">
        <v>24</v>
      </c>
      <c r="B35" s="315"/>
      <c r="C35" s="315"/>
      <c r="E35" s="62"/>
      <c r="F35" s="62"/>
      <c r="G35" s="63"/>
    </row>
    <row r="36" spans="1:11" ht="27" customHeight="1" x14ac:dyDescent="0.2">
      <c r="A36" s="303" t="s">
        <v>148</v>
      </c>
      <c r="B36" s="304"/>
      <c r="C36" s="304"/>
      <c r="D36" s="304"/>
      <c r="E36" s="304"/>
      <c r="F36" s="304"/>
      <c r="G36" s="305"/>
      <c r="K36" s="65"/>
    </row>
    <row r="37" spans="1:11" ht="12.75" customHeight="1" x14ac:dyDescent="0.2">
      <c r="A37" s="325" t="s">
        <v>151</v>
      </c>
      <c r="B37" s="326"/>
      <c r="C37" s="326"/>
      <c r="D37" s="326"/>
      <c r="E37" s="326"/>
      <c r="F37" s="326"/>
      <c r="G37" s="327"/>
    </row>
    <row r="38" spans="1:11" ht="12.75" customHeight="1" x14ac:dyDescent="0.2">
      <c r="A38" s="299" t="s">
        <v>149</v>
      </c>
      <c r="B38" s="300"/>
      <c r="C38" s="300"/>
      <c r="D38" s="300"/>
      <c r="E38" s="300"/>
      <c r="F38" s="300"/>
      <c r="G38" s="301"/>
    </row>
    <row r="39" spans="1:11" ht="12.75" customHeight="1" x14ac:dyDescent="0.2">
      <c r="A39" s="299" t="s">
        <v>150</v>
      </c>
      <c r="B39" s="300"/>
      <c r="C39" s="300"/>
      <c r="D39" s="300"/>
      <c r="E39" s="300"/>
      <c r="F39" s="300"/>
      <c r="G39" s="301"/>
    </row>
    <row r="40" spans="1:11" ht="14.25" customHeight="1" x14ac:dyDescent="0.2">
      <c r="A40" s="310" t="s">
        <v>25</v>
      </c>
      <c r="B40" s="300"/>
      <c r="C40" s="300"/>
      <c r="D40" s="300"/>
      <c r="E40" s="300"/>
      <c r="F40" s="300"/>
      <c r="G40" s="301"/>
    </row>
    <row r="41" spans="1:11" ht="15" customHeight="1" x14ac:dyDescent="0.2">
      <c r="A41" s="307" t="s">
        <v>101</v>
      </c>
      <c r="B41" s="308"/>
      <c r="C41" s="308"/>
      <c r="D41" s="308"/>
      <c r="E41" s="308"/>
      <c r="F41" s="308"/>
      <c r="G41" s="309"/>
    </row>
    <row r="42" spans="1:11" ht="12.75" customHeight="1" x14ac:dyDescent="0.2">
      <c r="A42" s="299" t="s">
        <v>102</v>
      </c>
      <c r="B42" s="300"/>
      <c r="C42" s="300"/>
      <c r="D42" s="300"/>
      <c r="E42" s="300"/>
      <c r="F42" s="300"/>
      <c r="G42" s="301"/>
    </row>
    <row r="43" spans="1:11" ht="14.25" customHeight="1" thickBot="1" x14ac:dyDescent="0.25">
      <c r="A43" s="316" t="s">
        <v>103</v>
      </c>
      <c r="B43" s="317"/>
      <c r="C43" s="317"/>
      <c r="D43" s="317"/>
      <c r="E43" s="317"/>
      <c r="F43" s="317"/>
      <c r="G43" s="318"/>
    </row>
    <row r="44" spans="1:11" ht="27" customHeight="1" x14ac:dyDescent="0.2">
      <c r="A44" s="303" t="s">
        <v>61</v>
      </c>
      <c r="B44" s="304"/>
      <c r="C44" s="304"/>
      <c r="D44" s="304"/>
      <c r="E44" s="304"/>
      <c r="F44" s="304"/>
      <c r="G44" s="305"/>
      <c r="I44" s="64"/>
    </row>
    <row r="45" spans="1:11" ht="12.75" customHeight="1" x14ac:dyDescent="0.2">
      <c r="A45" s="325" t="s">
        <v>151</v>
      </c>
      <c r="B45" s="326"/>
      <c r="C45" s="326"/>
      <c r="D45" s="326"/>
      <c r="E45" s="326"/>
      <c r="F45" s="326"/>
      <c r="G45" s="327"/>
      <c r="I45" s="64"/>
    </row>
    <row r="46" spans="1:11" ht="12" customHeight="1" x14ac:dyDescent="0.2">
      <c r="A46" s="299" t="s">
        <v>104</v>
      </c>
      <c r="B46" s="300"/>
      <c r="C46" s="300"/>
      <c r="D46" s="300"/>
      <c r="E46" s="300"/>
      <c r="F46" s="300"/>
      <c r="G46" s="301"/>
    </row>
    <row r="47" spans="1:11" ht="12.75" customHeight="1" x14ac:dyDescent="0.2">
      <c r="A47" s="299" t="s">
        <v>105</v>
      </c>
      <c r="B47" s="300"/>
      <c r="C47" s="300"/>
      <c r="D47" s="300"/>
      <c r="E47" s="300"/>
      <c r="F47" s="300"/>
      <c r="G47" s="301"/>
    </row>
    <row r="48" spans="1:11" ht="25.5" customHeight="1" x14ac:dyDescent="0.2">
      <c r="A48" s="310" t="s">
        <v>34</v>
      </c>
      <c r="B48" s="300"/>
      <c r="C48" s="300"/>
      <c r="D48" s="300"/>
      <c r="E48" s="300"/>
      <c r="F48" s="300"/>
      <c r="G48" s="301"/>
    </row>
    <row r="49" spans="1:7" ht="13.5" customHeight="1" x14ac:dyDescent="0.2">
      <c r="A49" s="325" t="s">
        <v>106</v>
      </c>
      <c r="B49" s="326"/>
      <c r="C49" s="326"/>
      <c r="D49" s="326"/>
      <c r="E49" s="326"/>
      <c r="F49" s="326"/>
      <c r="G49" s="327"/>
    </row>
    <row r="50" spans="1:7" ht="15" customHeight="1" x14ac:dyDescent="0.2">
      <c r="A50" s="325" t="s">
        <v>107</v>
      </c>
      <c r="B50" s="326"/>
      <c r="C50" s="326"/>
      <c r="D50" s="326"/>
      <c r="E50" s="326"/>
      <c r="F50" s="326"/>
      <c r="G50" s="327"/>
    </row>
    <row r="51" spans="1:7" ht="26.25" customHeight="1" thickBot="1" x14ac:dyDescent="0.25">
      <c r="A51" s="322" t="s">
        <v>152</v>
      </c>
      <c r="B51" s="323"/>
      <c r="C51" s="323"/>
      <c r="D51" s="323"/>
      <c r="E51" s="323"/>
      <c r="F51" s="323"/>
      <c r="G51" s="324"/>
    </row>
    <row r="52" spans="1:7" ht="24.75" customHeight="1" x14ac:dyDescent="0.2">
      <c r="A52" s="328" t="s">
        <v>153</v>
      </c>
      <c r="B52" s="329"/>
      <c r="C52" s="329"/>
      <c r="D52" s="329"/>
      <c r="E52" s="329"/>
      <c r="F52" s="329"/>
      <c r="G52" s="330"/>
    </row>
    <row r="53" spans="1:7" x14ac:dyDescent="0.2">
      <c r="A53" s="290" t="s">
        <v>151</v>
      </c>
      <c r="B53" s="291"/>
      <c r="C53" s="291"/>
      <c r="D53" s="291"/>
      <c r="E53" s="291"/>
      <c r="F53" s="291"/>
      <c r="G53" s="292"/>
    </row>
    <row r="54" spans="1:7" x14ac:dyDescent="0.2">
      <c r="A54" s="319" t="s">
        <v>154</v>
      </c>
      <c r="B54" s="320"/>
      <c r="C54" s="320"/>
      <c r="D54" s="320"/>
      <c r="E54" s="320"/>
      <c r="F54" s="320"/>
      <c r="G54" s="321"/>
    </row>
    <row r="55" spans="1:7" x14ac:dyDescent="0.2">
      <c r="A55" s="290" t="s">
        <v>108</v>
      </c>
      <c r="B55" s="291"/>
      <c r="C55" s="291"/>
      <c r="D55" s="291"/>
      <c r="E55" s="291"/>
      <c r="F55" s="291"/>
      <c r="G55" s="292"/>
    </row>
    <row r="56" spans="1:7" ht="14.25" customHeight="1" x14ac:dyDescent="0.2">
      <c r="A56" s="290" t="s">
        <v>109</v>
      </c>
      <c r="B56" s="291"/>
      <c r="C56" s="291"/>
      <c r="D56" s="291"/>
      <c r="E56" s="291"/>
      <c r="F56" s="291"/>
      <c r="G56" s="292"/>
    </row>
    <row r="57" spans="1:7" ht="13.5" customHeight="1" x14ac:dyDescent="0.2">
      <c r="A57" s="325" t="s">
        <v>155</v>
      </c>
      <c r="B57" s="326"/>
      <c r="C57" s="326"/>
      <c r="D57" s="326"/>
      <c r="E57" s="326"/>
      <c r="F57" s="326"/>
      <c r="G57" s="327"/>
    </row>
    <row r="58" spans="1:7" ht="27" customHeight="1" thickBot="1" x14ac:dyDescent="0.25">
      <c r="A58" s="311" t="s">
        <v>110</v>
      </c>
      <c r="B58" s="312"/>
      <c r="C58" s="312"/>
      <c r="D58" s="312"/>
      <c r="E58" s="312"/>
      <c r="F58" s="312"/>
      <c r="G58" s="313"/>
    </row>
  </sheetData>
  <sheetProtection selectLockedCells="1"/>
  <mergeCells count="33">
    <mergeCell ref="A58:G58"/>
    <mergeCell ref="E3:G3"/>
    <mergeCell ref="E4:G4"/>
    <mergeCell ref="A35:C35"/>
    <mergeCell ref="A43:G43"/>
    <mergeCell ref="A53:G53"/>
    <mergeCell ref="A54:G54"/>
    <mergeCell ref="A51:G51"/>
    <mergeCell ref="A50:G50"/>
    <mergeCell ref="A49:G49"/>
    <mergeCell ref="A48:G48"/>
    <mergeCell ref="A37:G37"/>
    <mergeCell ref="A44:G44"/>
    <mergeCell ref="A45:G45"/>
    <mergeCell ref="A57:G57"/>
    <mergeCell ref="A52:G52"/>
    <mergeCell ref="A56:G56"/>
    <mergeCell ref="A28:H28"/>
    <mergeCell ref="A42:G42"/>
    <mergeCell ref="A41:G41"/>
    <mergeCell ref="A40:G40"/>
    <mergeCell ref="A39:G39"/>
    <mergeCell ref="A38:G38"/>
    <mergeCell ref="A46:G46"/>
    <mergeCell ref="B2:G2"/>
    <mergeCell ref="A6:G6"/>
    <mergeCell ref="A8:G8"/>
    <mergeCell ref="A55:G55"/>
    <mergeCell ref="G11:G19"/>
    <mergeCell ref="A11:A19"/>
    <mergeCell ref="A47:G47"/>
    <mergeCell ref="A22:H22"/>
    <mergeCell ref="A36:G36"/>
  </mergeCells>
  <pageMargins left="0.9055118110236221" right="0" top="0.55118110236220474" bottom="0.55118110236220474" header="0.31496062992125984" footer="0.31496062992125984"/>
  <pageSetup paperSize="9" fitToHeight="0" orientation="landscape" r:id="rId1"/>
  <ignoredErrors>
    <ignoredError sqref="D26 G27:H27 F34:G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0"/>
  <sheetViews>
    <sheetView zoomScaleNormal="100" workbookViewId="0">
      <selection activeCell="J3" sqref="J3:N3"/>
    </sheetView>
  </sheetViews>
  <sheetFormatPr defaultColWidth="9.140625" defaultRowHeight="12.75" x14ac:dyDescent="0.2"/>
  <cols>
    <col min="1" max="1" width="6.85546875" style="19" customWidth="1"/>
    <col min="2" max="2" width="7.28515625" style="7" customWidth="1"/>
    <col min="3" max="3" width="14.42578125" style="5" customWidth="1"/>
    <col min="4" max="4" width="15.28515625" style="12" customWidth="1"/>
    <col min="5" max="5" width="11.42578125" style="12" customWidth="1"/>
    <col min="6" max="6" width="9.28515625" style="7" customWidth="1"/>
    <col min="7" max="7" width="14.85546875" style="7" customWidth="1"/>
    <col min="8" max="8" width="13.5703125" style="7" customWidth="1"/>
    <col min="9" max="9" width="11.5703125" style="7" customWidth="1"/>
    <col min="10" max="10" width="11.85546875" style="7" customWidth="1"/>
    <col min="11" max="11" width="12" style="7" customWidth="1"/>
    <col min="12" max="12" width="8.85546875" style="7" customWidth="1"/>
    <col min="13" max="13" width="9.7109375" style="7" customWidth="1"/>
    <col min="14" max="14" width="10.140625" style="7" customWidth="1"/>
    <col min="15" max="15" width="8.85546875" style="7" customWidth="1"/>
    <col min="16" max="16384" width="9.140625" style="5"/>
  </cols>
  <sheetData>
    <row r="1" spans="1:15" ht="15.75" x14ac:dyDescent="0.2">
      <c r="H1" s="314" t="s">
        <v>173</v>
      </c>
      <c r="I1" s="314"/>
      <c r="J1" s="314"/>
      <c r="K1" s="314"/>
      <c r="L1" s="314"/>
      <c r="M1" s="314"/>
      <c r="N1" s="314"/>
    </row>
    <row r="2" spans="1:15" ht="15.75" x14ac:dyDescent="0.2">
      <c r="B2" s="92"/>
      <c r="F2" s="92"/>
      <c r="G2" s="92"/>
      <c r="H2" s="93"/>
      <c r="I2" s="93"/>
      <c r="J2" s="93"/>
      <c r="K2" s="93"/>
      <c r="L2" s="314" t="s">
        <v>81</v>
      </c>
      <c r="M2" s="314"/>
      <c r="N2" s="314"/>
      <c r="O2" s="92"/>
    </row>
    <row r="3" spans="1:15" ht="15.75" x14ac:dyDescent="0.2">
      <c r="B3" s="114"/>
      <c r="F3" s="114"/>
      <c r="G3" s="114"/>
      <c r="H3" s="113"/>
      <c r="I3" s="113"/>
      <c r="J3" s="314" t="s">
        <v>185</v>
      </c>
      <c r="K3" s="314"/>
      <c r="L3" s="314"/>
      <c r="M3" s="314"/>
      <c r="N3" s="314"/>
      <c r="O3" s="114"/>
    </row>
    <row r="4" spans="1:15" ht="15.75" x14ac:dyDescent="0.2">
      <c r="B4" s="114"/>
      <c r="F4" s="114"/>
      <c r="G4" s="114"/>
      <c r="H4" s="113"/>
      <c r="I4" s="113"/>
      <c r="J4" s="113"/>
      <c r="K4" s="314" t="s">
        <v>184</v>
      </c>
      <c r="L4" s="314"/>
      <c r="M4" s="314"/>
      <c r="N4" s="314"/>
      <c r="O4" s="114"/>
    </row>
    <row r="5" spans="1:15" ht="15.75" x14ac:dyDescent="0.2">
      <c r="K5" s="369"/>
      <c r="L5" s="369"/>
      <c r="M5" s="369"/>
      <c r="N5" s="369"/>
    </row>
    <row r="6" spans="1:15" ht="15.75" x14ac:dyDescent="0.25">
      <c r="B6" s="348" t="s">
        <v>33</v>
      </c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</row>
    <row r="7" spans="1:15" ht="14.25" x14ac:dyDescent="0.2">
      <c r="B7" s="358" t="s">
        <v>32</v>
      </c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</row>
    <row r="8" spans="1:15" x14ac:dyDescent="0.2">
      <c r="B8" s="349" t="s">
        <v>62</v>
      </c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</row>
    <row r="9" spans="1:15" x14ac:dyDescent="0.2">
      <c r="B9" s="1"/>
      <c r="C9" s="7"/>
      <c r="E9" s="7"/>
    </row>
    <row r="10" spans="1:15" ht="13.5" thickBot="1" x14ac:dyDescent="0.25">
      <c r="G10" s="14" t="s">
        <v>79</v>
      </c>
      <c r="H10" s="15">
        <v>0</v>
      </c>
      <c r="I10" s="3"/>
      <c r="J10" s="3"/>
      <c r="K10" s="3"/>
      <c r="L10" s="3"/>
      <c r="M10" s="3"/>
      <c r="N10" s="4"/>
    </row>
    <row r="11" spans="1:15" x14ac:dyDescent="0.2">
      <c r="A11" s="362" t="s">
        <v>15</v>
      </c>
      <c r="B11" s="351" t="s">
        <v>156</v>
      </c>
      <c r="C11" s="354" t="s">
        <v>75</v>
      </c>
      <c r="D11" s="354" t="s">
        <v>27</v>
      </c>
      <c r="E11" s="354" t="s">
        <v>1</v>
      </c>
      <c r="F11" s="357" t="s">
        <v>10</v>
      </c>
      <c r="G11" s="357"/>
      <c r="H11" s="357"/>
      <c r="I11" s="357"/>
      <c r="J11" s="357"/>
      <c r="K11" s="357"/>
      <c r="L11" s="357"/>
      <c r="M11" s="354" t="s">
        <v>2</v>
      </c>
      <c r="N11" s="370"/>
    </row>
    <row r="12" spans="1:15" ht="63.75" x14ac:dyDescent="0.2">
      <c r="A12" s="363"/>
      <c r="B12" s="352"/>
      <c r="C12" s="355"/>
      <c r="D12" s="355"/>
      <c r="E12" s="355"/>
      <c r="F12" s="147" t="s">
        <v>41</v>
      </c>
      <c r="G12" s="147" t="s">
        <v>42</v>
      </c>
      <c r="H12" s="147" t="s">
        <v>43</v>
      </c>
      <c r="I12" s="147" t="s">
        <v>45</v>
      </c>
      <c r="J12" s="147" t="s">
        <v>72</v>
      </c>
      <c r="K12" s="157" t="s">
        <v>72</v>
      </c>
      <c r="L12" s="355" t="s">
        <v>5</v>
      </c>
      <c r="M12" s="355"/>
      <c r="N12" s="371"/>
    </row>
    <row r="13" spans="1:15" s="2" customFormat="1" ht="39" thickBot="1" x14ac:dyDescent="0.25">
      <c r="A13" s="364"/>
      <c r="B13" s="353"/>
      <c r="C13" s="356"/>
      <c r="D13" s="356"/>
      <c r="E13" s="356"/>
      <c r="F13" s="246" t="s">
        <v>3</v>
      </c>
      <c r="G13" s="246" t="s">
        <v>3</v>
      </c>
      <c r="H13" s="246" t="s">
        <v>3</v>
      </c>
      <c r="I13" s="246" t="s">
        <v>4</v>
      </c>
      <c r="J13" s="246" t="s">
        <v>67</v>
      </c>
      <c r="K13" s="247" t="s">
        <v>68</v>
      </c>
      <c r="L13" s="356"/>
      <c r="M13" s="246" t="s">
        <v>21</v>
      </c>
      <c r="N13" s="248" t="s">
        <v>22</v>
      </c>
      <c r="O13" s="1"/>
    </row>
    <row r="14" spans="1:15" s="11" customFormat="1" ht="12" thickBot="1" x14ac:dyDescent="0.25">
      <c r="A14" s="242">
        <v>1</v>
      </c>
      <c r="B14" s="243">
        <v>2</v>
      </c>
      <c r="C14" s="243">
        <v>3</v>
      </c>
      <c r="D14" s="243">
        <v>4</v>
      </c>
      <c r="E14" s="243">
        <v>5</v>
      </c>
      <c r="F14" s="243">
        <v>6</v>
      </c>
      <c r="G14" s="243">
        <v>7</v>
      </c>
      <c r="H14" s="243">
        <v>8</v>
      </c>
      <c r="I14" s="243">
        <v>9</v>
      </c>
      <c r="J14" s="243">
        <v>10</v>
      </c>
      <c r="K14" s="244" t="s">
        <v>69</v>
      </c>
      <c r="L14" s="243">
        <v>11</v>
      </c>
      <c r="M14" s="243">
        <v>12</v>
      </c>
      <c r="N14" s="245">
        <v>13</v>
      </c>
    </row>
    <row r="15" spans="1:15" s="10" customFormat="1" ht="12.75" customHeight="1" x14ac:dyDescent="0.2">
      <c r="A15" s="372" t="s">
        <v>49</v>
      </c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4"/>
      <c r="O15" s="9"/>
    </row>
    <row r="16" spans="1:15" s="10" customFormat="1" ht="13.5" customHeight="1" thickBot="1" x14ac:dyDescent="0.25">
      <c r="A16" s="375" t="s">
        <v>50</v>
      </c>
      <c r="B16" s="376"/>
      <c r="C16" s="376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7"/>
      <c r="O16" s="9"/>
    </row>
    <row r="17" spans="1:16" ht="35.25" customHeight="1" x14ac:dyDescent="0.2">
      <c r="A17" s="338" t="s">
        <v>93</v>
      </c>
      <c r="B17" s="18">
        <v>1</v>
      </c>
      <c r="C17" s="78" t="s">
        <v>73</v>
      </c>
      <c r="D17" s="22">
        <v>0</v>
      </c>
      <c r="E17" s="148">
        <v>0</v>
      </c>
      <c r="F17" s="190">
        <f>D17*E17</f>
        <v>0</v>
      </c>
      <c r="G17" s="190">
        <f>F17/12</f>
        <v>0</v>
      </c>
      <c r="H17" s="190">
        <f>F17*0%</f>
        <v>0</v>
      </c>
      <c r="I17" s="190">
        <f>F17+G17+H17</f>
        <v>0</v>
      </c>
      <c r="J17" s="253">
        <v>0.2359</v>
      </c>
      <c r="K17" s="249">
        <f>I17*J17</f>
        <v>0</v>
      </c>
      <c r="L17" s="190">
        <v>0</v>
      </c>
      <c r="M17" s="190">
        <f>L17+K17+I17</f>
        <v>0</v>
      </c>
      <c r="N17" s="181">
        <f>M17*12</f>
        <v>0</v>
      </c>
    </row>
    <row r="18" spans="1:16" ht="36" customHeight="1" x14ac:dyDescent="0.2">
      <c r="A18" s="339"/>
      <c r="B18" s="16">
        <v>2</v>
      </c>
      <c r="C18" s="79" t="s">
        <v>73</v>
      </c>
      <c r="D18" s="20">
        <v>0</v>
      </c>
      <c r="E18" s="149">
        <v>0</v>
      </c>
      <c r="F18" s="191">
        <f>D18*E18</f>
        <v>0</v>
      </c>
      <c r="G18" s="191">
        <f t="shared" ref="G18:G19" si="0">F18/12</f>
        <v>0</v>
      </c>
      <c r="H18" s="191">
        <f>F18*0%</f>
        <v>0</v>
      </c>
      <c r="I18" s="191">
        <f>F18+G18+H18</f>
        <v>0</v>
      </c>
      <c r="J18" s="254">
        <v>0.2359</v>
      </c>
      <c r="K18" s="250">
        <f t="shared" ref="K18:K19" si="1">I18*J18</f>
        <v>0</v>
      </c>
      <c r="L18" s="191">
        <v>0</v>
      </c>
      <c r="M18" s="191">
        <f>L18+K18+I18</f>
        <v>0</v>
      </c>
      <c r="N18" s="183">
        <f t="shared" ref="N18:N19" si="2">M18*12</f>
        <v>0</v>
      </c>
    </row>
    <row r="19" spans="1:16" ht="33.75" customHeight="1" thickBot="1" x14ac:dyDescent="0.25">
      <c r="A19" s="340"/>
      <c r="B19" s="152" t="s">
        <v>111</v>
      </c>
      <c r="C19" s="81" t="s">
        <v>74</v>
      </c>
      <c r="D19" s="21">
        <v>0</v>
      </c>
      <c r="E19" s="153">
        <v>0</v>
      </c>
      <c r="F19" s="192">
        <f>D19*E19</f>
        <v>0</v>
      </c>
      <c r="G19" s="192">
        <f t="shared" si="0"/>
        <v>0</v>
      </c>
      <c r="H19" s="192">
        <f>F19*0%</f>
        <v>0</v>
      </c>
      <c r="I19" s="192">
        <f>F19+G19+H19</f>
        <v>0</v>
      </c>
      <c r="J19" s="255">
        <v>0.2359</v>
      </c>
      <c r="K19" s="251">
        <f t="shared" si="1"/>
        <v>0</v>
      </c>
      <c r="L19" s="192">
        <v>0</v>
      </c>
      <c r="M19" s="192">
        <f>L19+K19+I19</f>
        <v>0</v>
      </c>
      <c r="N19" s="193">
        <f t="shared" si="2"/>
        <v>0</v>
      </c>
    </row>
    <row r="20" spans="1:16" ht="13.5" thickBot="1" x14ac:dyDescent="0.25">
      <c r="A20" s="360" t="s">
        <v>46</v>
      </c>
      <c r="B20" s="361"/>
      <c r="C20" s="361"/>
      <c r="D20" s="361"/>
      <c r="E20" s="155">
        <f>SUM(E17:E19)</f>
        <v>0</v>
      </c>
      <c r="F20" s="252">
        <f>SUM(F17:F19)</f>
        <v>0</v>
      </c>
      <c r="G20" s="252">
        <f>SUM(G17:G19)</f>
        <v>0</v>
      </c>
      <c r="H20" s="252">
        <f>SUM(H17:H19)</f>
        <v>0</v>
      </c>
      <c r="I20" s="252">
        <f>SUM(I17:I19)</f>
        <v>0</v>
      </c>
      <c r="J20" s="256"/>
      <c r="K20" s="252">
        <f>SUM(K17:K19)</f>
        <v>0</v>
      </c>
      <c r="L20" s="252">
        <f>SUM(L17:L19)</f>
        <v>0</v>
      </c>
      <c r="M20" s="252">
        <f>SUM(M17:M19)</f>
        <v>0</v>
      </c>
      <c r="N20" s="257">
        <f>SUM(N17:N19)</f>
        <v>0</v>
      </c>
    </row>
    <row r="21" spans="1:16" ht="13.5" thickBot="1" x14ac:dyDescent="0.25">
      <c r="A21" s="335" t="s">
        <v>51</v>
      </c>
      <c r="B21" s="336"/>
      <c r="C21" s="336"/>
      <c r="D21" s="337"/>
      <c r="E21" s="24"/>
      <c r="F21" s="25"/>
      <c r="G21" s="25"/>
      <c r="H21" s="25"/>
      <c r="I21" s="25"/>
      <c r="J21" s="77"/>
      <c r="K21" s="158"/>
      <c r="L21" s="25"/>
      <c r="M21" s="25"/>
      <c r="N21" s="26"/>
    </row>
    <row r="22" spans="1:16" ht="34.5" customHeight="1" x14ac:dyDescent="0.2">
      <c r="A22" s="338" t="s">
        <v>93</v>
      </c>
      <c r="B22" s="18">
        <v>1</v>
      </c>
      <c r="C22" s="78" t="s">
        <v>76</v>
      </c>
      <c r="D22" s="22">
        <v>0</v>
      </c>
      <c r="E22" s="150">
        <v>0</v>
      </c>
      <c r="F22" s="190">
        <f>D22*E22</f>
        <v>0</v>
      </c>
      <c r="G22" s="190">
        <f>F22/12</f>
        <v>0</v>
      </c>
      <c r="H22" s="190">
        <f>F22*0%</f>
        <v>0</v>
      </c>
      <c r="I22" s="190">
        <f t="shared" ref="I22:I24" si="3">F22+G22+H22</f>
        <v>0</v>
      </c>
      <c r="J22" s="253">
        <v>0.2359</v>
      </c>
      <c r="K22" s="249">
        <f>I22*J22</f>
        <v>0</v>
      </c>
      <c r="L22" s="190">
        <v>0</v>
      </c>
      <c r="M22" s="186">
        <f>L22+K22+I22</f>
        <v>0</v>
      </c>
      <c r="N22" s="178">
        <f t="shared" ref="N22:N24" si="4">M22*12</f>
        <v>0</v>
      </c>
    </row>
    <row r="23" spans="1:16" ht="35.25" customHeight="1" x14ac:dyDescent="0.2">
      <c r="A23" s="339"/>
      <c r="B23" s="16">
        <v>2</v>
      </c>
      <c r="C23" s="79" t="s">
        <v>11</v>
      </c>
      <c r="D23" s="20">
        <v>0</v>
      </c>
      <c r="E23" s="151">
        <v>0</v>
      </c>
      <c r="F23" s="191">
        <f>D23*E23</f>
        <v>0</v>
      </c>
      <c r="G23" s="191">
        <f t="shared" ref="G23:G24" si="5">F23/12</f>
        <v>0</v>
      </c>
      <c r="H23" s="191">
        <f>F23*0%</f>
        <v>0</v>
      </c>
      <c r="I23" s="191">
        <f t="shared" si="3"/>
        <v>0</v>
      </c>
      <c r="J23" s="254">
        <v>0.2359</v>
      </c>
      <c r="K23" s="250">
        <f t="shared" ref="K23:K24" si="6">I23*J23</f>
        <v>0</v>
      </c>
      <c r="L23" s="191">
        <v>0</v>
      </c>
      <c r="M23" s="187">
        <f t="shared" ref="M23" si="7">L23+K23+I23</f>
        <v>0</v>
      </c>
      <c r="N23" s="179">
        <f t="shared" si="4"/>
        <v>0</v>
      </c>
    </row>
    <row r="24" spans="1:16" ht="29.25" customHeight="1" thickBot="1" x14ac:dyDescent="0.25">
      <c r="A24" s="340"/>
      <c r="B24" s="152" t="s">
        <v>111</v>
      </c>
      <c r="C24" s="81" t="s">
        <v>76</v>
      </c>
      <c r="D24" s="21">
        <v>0</v>
      </c>
      <c r="E24" s="154">
        <v>0</v>
      </c>
      <c r="F24" s="192">
        <f>D24*E24</f>
        <v>0</v>
      </c>
      <c r="G24" s="192">
        <f t="shared" si="5"/>
        <v>0</v>
      </c>
      <c r="H24" s="192">
        <f>F24*0%</f>
        <v>0</v>
      </c>
      <c r="I24" s="192">
        <f t="shared" si="3"/>
        <v>0</v>
      </c>
      <c r="J24" s="255">
        <v>0.2359</v>
      </c>
      <c r="K24" s="251">
        <f t="shared" si="6"/>
        <v>0</v>
      </c>
      <c r="L24" s="192">
        <v>0</v>
      </c>
      <c r="M24" s="188">
        <f>L24+K24+I24</f>
        <v>0</v>
      </c>
      <c r="N24" s="189">
        <f t="shared" si="4"/>
        <v>0</v>
      </c>
    </row>
    <row r="25" spans="1:16" ht="13.5" thickBot="1" x14ac:dyDescent="0.25">
      <c r="A25" s="365" t="s">
        <v>47</v>
      </c>
      <c r="B25" s="366"/>
      <c r="C25" s="366"/>
      <c r="D25" s="366"/>
      <c r="E25" s="259">
        <f>SUM(E22:E24)</f>
        <v>0</v>
      </c>
      <c r="F25" s="260">
        <f>SUM(F22:F24)</f>
        <v>0</v>
      </c>
      <c r="G25" s="260">
        <f>SUM(G22:G24)</f>
        <v>0</v>
      </c>
      <c r="H25" s="260">
        <f>SUM(H22:H24)</f>
        <v>0</v>
      </c>
      <c r="I25" s="260">
        <f>SUM(I22:I24)</f>
        <v>0</v>
      </c>
      <c r="J25" s="260"/>
      <c r="K25" s="260">
        <f>SUM(K22:K24)</f>
        <v>0</v>
      </c>
      <c r="L25" s="260">
        <f>SUM(L22:L24)</f>
        <v>0</v>
      </c>
      <c r="M25" s="260">
        <f>SUM(M22:M24)</f>
        <v>0</v>
      </c>
      <c r="N25" s="261">
        <f>SUM(N22:N24)</f>
        <v>0</v>
      </c>
      <c r="P25" s="5" t="s">
        <v>23</v>
      </c>
    </row>
    <row r="26" spans="1:16" ht="25.5" customHeight="1" thickBot="1" x14ac:dyDescent="0.25">
      <c r="A26" s="367" t="s">
        <v>48</v>
      </c>
      <c r="B26" s="368"/>
      <c r="C26" s="368"/>
      <c r="D26" s="368"/>
      <c r="E26" s="258">
        <f>SUM(E20+E25)</f>
        <v>0</v>
      </c>
      <c r="F26" s="262">
        <f>SUM(F20+F25)</f>
        <v>0</v>
      </c>
      <c r="G26" s="262">
        <f>SUM(G20+G25)</f>
        <v>0</v>
      </c>
      <c r="H26" s="262">
        <f>SUM(H20+H25)</f>
        <v>0</v>
      </c>
      <c r="I26" s="262">
        <f>SUM(I20+I25)</f>
        <v>0</v>
      </c>
      <c r="J26" s="262"/>
      <c r="K26" s="262">
        <f>SUM(K20+K25)</f>
        <v>0</v>
      </c>
      <c r="L26" s="262">
        <f>SUM(L20+L25)</f>
        <v>0</v>
      </c>
      <c r="M26" s="262">
        <f>SUM(M20+M25)</f>
        <v>0</v>
      </c>
      <c r="N26" s="263">
        <f>SUM(N20+N25)</f>
        <v>0</v>
      </c>
      <c r="P26" s="5" t="s">
        <v>23</v>
      </c>
    </row>
    <row r="27" spans="1:16" ht="13.5" thickBot="1" x14ac:dyDescent="0.25">
      <c r="A27" s="346" t="s">
        <v>112</v>
      </c>
      <c r="B27" s="347"/>
      <c r="C27" s="347"/>
      <c r="D27" s="347"/>
      <c r="E27" s="347"/>
      <c r="F27" s="197"/>
      <c r="G27" s="197"/>
      <c r="H27" s="197"/>
      <c r="I27" s="197"/>
      <c r="J27" s="197"/>
      <c r="K27" s="197"/>
      <c r="L27" s="197"/>
      <c r="M27" s="197"/>
      <c r="N27" s="198"/>
      <c r="P27" s="5" t="s">
        <v>23</v>
      </c>
    </row>
    <row r="28" spans="1:16" ht="37.5" customHeight="1" x14ac:dyDescent="0.2">
      <c r="A28" s="332" t="s">
        <v>93</v>
      </c>
      <c r="B28" s="194">
        <v>1</v>
      </c>
      <c r="C28" s="78" t="s">
        <v>77</v>
      </c>
      <c r="D28" s="22">
        <v>0</v>
      </c>
      <c r="E28" s="150">
        <v>0</v>
      </c>
      <c r="F28" s="180">
        <f t="shared" ref="F28:F30" si="8">D28*E28</f>
        <v>0</v>
      </c>
      <c r="G28" s="180">
        <f>F28/12</f>
        <v>0</v>
      </c>
      <c r="H28" s="180">
        <f>F28*0%</f>
        <v>0</v>
      </c>
      <c r="I28" s="180">
        <f t="shared" ref="I28:I30" si="9">F28+G28+H28</f>
        <v>0</v>
      </c>
      <c r="J28" s="264">
        <v>0.2359</v>
      </c>
      <c r="K28" s="249">
        <f>I28*J28</f>
        <v>0</v>
      </c>
      <c r="L28" s="180">
        <v>0</v>
      </c>
      <c r="M28" s="180">
        <f>L28+K28+I28</f>
        <v>0</v>
      </c>
      <c r="N28" s="181">
        <f t="shared" ref="N28:N30" si="10">M28*12</f>
        <v>0</v>
      </c>
    </row>
    <row r="29" spans="1:16" ht="42" customHeight="1" x14ac:dyDescent="0.2">
      <c r="A29" s="333"/>
      <c r="B29" s="195">
        <v>2</v>
      </c>
      <c r="C29" s="79" t="s">
        <v>77</v>
      </c>
      <c r="D29" s="20">
        <v>0</v>
      </c>
      <c r="E29" s="151">
        <v>0</v>
      </c>
      <c r="F29" s="182">
        <f t="shared" si="8"/>
        <v>0</v>
      </c>
      <c r="G29" s="182">
        <f t="shared" ref="G29" si="11">F29/12</f>
        <v>0</v>
      </c>
      <c r="H29" s="182">
        <f>F29*0%</f>
        <v>0</v>
      </c>
      <c r="I29" s="182">
        <f t="shared" si="9"/>
        <v>0</v>
      </c>
      <c r="J29" s="265">
        <v>0.2359</v>
      </c>
      <c r="K29" s="250">
        <f>I29*J29</f>
        <v>0</v>
      </c>
      <c r="L29" s="182">
        <v>0</v>
      </c>
      <c r="M29" s="182">
        <f>L29+K29+I29</f>
        <v>0</v>
      </c>
      <c r="N29" s="183">
        <f t="shared" si="10"/>
        <v>0</v>
      </c>
    </row>
    <row r="30" spans="1:16" ht="36.75" customHeight="1" thickBot="1" x14ac:dyDescent="0.25">
      <c r="A30" s="334"/>
      <c r="B30" s="196" t="s">
        <v>111</v>
      </c>
      <c r="C30" s="80" t="s">
        <v>78</v>
      </c>
      <c r="D30" s="23">
        <v>0</v>
      </c>
      <c r="E30" s="156">
        <v>0</v>
      </c>
      <c r="F30" s="184">
        <f t="shared" si="8"/>
        <v>0</v>
      </c>
      <c r="G30" s="184">
        <f>F30/12</f>
        <v>0</v>
      </c>
      <c r="H30" s="184">
        <f>F30*0%</f>
        <v>0</v>
      </c>
      <c r="I30" s="184">
        <f t="shared" si="9"/>
        <v>0</v>
      </c>
      <c r="J30" s="266">
        <v>0.2359</v>
      </c>
      <c r="K30" s="267">
        <f t="shared" ref="K30" si="12">I30*J30</f>
        <v>0</v>
      </c>
      <c r="L30" s="184">
        <v>0</v>
      </c>
      <c r="M30" s="184">
        <f t="shared" ref="M30" si="13">L30+K30+I30</f>
        <v>0</v>
      </c>
      <c r="N30" s="185">
        <f t="shared" si="10"/>
        <v>0</v>
      </c>
      <c r="P30" s="5" t="s">
        <v>23</v>
      </c>
    </row>
    <row r="31" spans="1:16" ht="13.5" thickBot="1" x14ac:dyDescent="0.25">
      <c r="A31" s="343" t="s">
        <v>113</v>
      </c>
      <c r="B31" s="344"/>
      <c r="C31" s="344"/>
      <c r="D31" s="345"/>
      <c r="E31" s="177">
        <f>SUM(E28:E30)</f>
        <v>0</v>
      </c>
      <c r="F31" s="268">
        <f>SUM(F28:F30)</f>
        <v>0</v>
      </c>
      <c r="G31" s="268">
        <f>SUM(G28:G30)</f>
        <v>0</v>
      </c>
      <c r="H31" s="268">
        <f>SUM(H28:H30)</f>
        <v>0</v>
      </c>
      <c r="I31" s="268">
        <f>SUM(I28:I30)</f>
        <v>0</v>
      </c>
      <c r="J31" s="268"/>
      <c r="K31" s="268">
        <f>SUM(K28:K30)</f>
        <v>0</v>
      </c>
      <c r="L31" s="268">
        <f>SUM(L28:L30)</f>
        <v>0</v>
      </c>
      <c r="M31" s="268">
        <f>SUM(M28:M30)</f>
        <v>0</v>
      </c>
      <c r="N31" s="269">
        <f>SUM(N28:N30)</f>
        <v>0</v>
      </c>
    </row>
    <row r="32" spans="1:16" x14ac:dyDescent="0.2">
      <c r="A32" s="342" t="s">
        <v>26</v>
      </c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</row>
    <row r="33" spans="1:14" x14ac:dyDescent="0.2">
      <c r="A33" s="331" t="s">
        <v>157</v>
      </c>
      <c r="B33" s="331"/>
      <c r="C33" s="331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</row>
    <row r="34" spans="1:14" x14ac:dyDescent="0.2">
      <c r="A34" s="331" t="s">
        <v>158</v>
      </c>
      <c r="B34" s="331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</row>
    <row r="35" spans="1:14" x14ac:dyDescent="0.2">
      <c r="A35" s="331" t="s">
        <v>159</v>
      </c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</row>
    <row r="36" spans="1:14" x14ac:dyDescent="0.2">
      <c r="A36" s="331" t="s">
        <v>38</v>
      </c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</row>
    <row r="37" spans="1:14" x14ac:dyDescent="0.2">
      <c r="A37" s="331" t="s">
        <v>160</v>
      </c>
      <c r="B37" s="331"/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</row>
    <row r="38" spans="1:14" x14ac:dyDescent="0.2">
      <c r="A38" s="331" t="s">
        <v>161</v>
      </c>
      <c r="B38" s="331"/>
      <c r="C38" s="331"/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</row>
    <row r="39" spans="1:14" x14ac:dyDescent="0.2">
      <c r="A39" s="331" t="s">
        <v>39</v>
      </c>
      <c r="B39" s="331"/>
      <c r="C39" s="331"/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</row>
    <row r="40" spans="1:14" x14ac:dyDescent="0.2">
      <c r="A40" s="331" t="s">
        <v>40</v>
      </c>
      <c r="B40" s="331"/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</row>
    <row r="41" spans="1:14" x14ac:dyDescent="0.2">
      <c r="A41" s="331" t="s">
        <v>44</v>
      </c>
      <c r="B41" s="331"/>
      <c r="C41" s="331"/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1"/>
    </row>
    <row r="42" spans="1:14" ht="27.75" customHeight="1" x14ac:dyDescent="0.2">
      <c r="A42" s="341" t="s">
        <v>70</v>
      </c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</row>
    <row r="43" spans="1:14" x14ac:dyDescent="0.2">
      <c r="A43" s="331" t="s">
        <v>71</v>
      </c>
      <c r="B43" s="331"/>
      <c r="C43" s="331"/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</row>
    <row r="44" spans="1:14" x14ac:dyDescent="0.2">
      <c r="A44" s="331" t="s">
        <v>28</v>
      </c>
      <c r="B44" s="331"/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</row>
    <row r="45" spans="1:14" x14ac:dyDescent="0.2">
      <c r="A45" s="331" t="s">
        <v>29</v>
      </c>
      <c r="B45" s="331"/>
      <c r="C45" s="331"/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31"/>
    </row>
    <row r="46" spans="1:14" x14ac:dyDescent="0.2">
      <c r="A46" s="331" t="s">
        <v>114</v>
      </c>
      <c r="B46" s="331"/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</row>
    <row r="47" spans="1:14" ht="15" customHeight="1" x14ac:dyDescent="0.2"/>
    <row r="48" spans="1:14" ht="15" customHeight="1" x14ac:dyDescent="0.2"/>
    <row r="49" spans="8:16" x14ac:dyDescent="0.2">
      <c r="P49" s="5" t="s">
        <v>23</v>
      </c>
    </row>
    <row r="50" spans="8:16" x14ac:dyDescent="0.2">
      <c r="P50" s="5" t="s">
        <v>23</v>
      </c>
    </row>
    <row r="51" spans="8:16" x14ac:dyDescent="0.2">
      <c r="P51" s="5" t="s">
        <v>23</v>
      </c>
    </row>
    <row r="52" spans="8:16" x14ac:dyDescent="0.2">
      <c r="P52" s="5" t="s">
        <v>23</v>
      </c>
    </row>
    <row r="53" spans="8:16" x14ac:dyDescent="0.2">
      <c r="P53" s="5" t="s">
        <v>23</v>
      </c>
    </row>
    <row r="54" spans="8:16" ht="12.75" customHeight="1" x14ac:dyDescent="0.2">
      <c r="P54" s="5" t="s">
        <v>23</v>
      </c>
    </row>
    <row r="55" spans="8:16" x14ac:dyDescent="0.2">
      <c r="H55" s="7" t="s">
        <v>80</v>
      </c>
      <c r="P55" s="5" t="s">
        <v>23</v>
      </c>
    </row>
    <row r="56" spans="8:16" x14ac:dyDescent="0.2">
      <c r="P56" s="5" t="s">
        <v>23</v>
      </c>
    </row>
    <row r="57" spans="8:16" x14ac:dyDescent="0.2">
      <c r="P57" s="5" t="s">
        <v>23</v>
      </c>
    </row>
    <row r="58" spans="8:16" x14ac:dyDescent="0.2">
      <c r="P58" s="5" t="s">
        <v>23</v>
      </c>
    </row>
    <row r="99" ht="30" customHeight="1" x14ac:dyDescent="0.2"/>
    <row r="100" ht="18" customHeight="1" x14ac:dyDescent="0.2"/>
  </sheetData>
  <mergeCells count="43">
    <mergeCell ref="A26:D26"/>
    <mergeCell ref="H1:N1"/>
    <mergeCell ref="K5:L5"/>
    <mergeCell ref="M5:N5"/>
    <mergeCell ref="J3:N3"/>
    <mergeCell ref="K4:N4"/>
    <mergeCell ref="L12:L13"/>
    <mergeCell ref="M11:N12"/>
    <mergeCell ref="A17:A19"/>
    <mergeCell ref="A15:N15"/>
    <mergeCell ref="A16:N16"/>
    <mergeCell ref="A34:N34"/>
    <mergeCell ref="A32:N32"/>
    <mergeCell ref="A31:D31"/>
    <mergeCell ref="A27:E27"/>
    <mergeCell ref="L2:N2"/>
    <mergeCell ref="B6:N6"/>
    <mergeCell ref="B8:N8"/>
    <mergeCell ref="B11:B13"/>
    <mergeCell ref="C11:C13"/>
    <mergeCell ref="D11:D13"/>
    <mergeCell ref="E11:E13"/>
    <mergeCell ref="F11:L11"/>
    <mergeCell ref="B7:N7"/>
    <mergeCell ref="A20:D20"/>
    <mergeCell ref="A11:A13"/>
    <mergeCell ref="A25:D25"/>
    <mergeCell ref="A46:N46"/>
    <mergeCell ref="A45:N45"/>
    <mergeCell ref="A44:N44"/>
    <mergeCell ref="A28:A30"/>
    <mergeCell ref="A21:D21"/>
    <mergeCell ref="A22:A24"/>
    <mergeCell ref="A43:N43"/>
    <mergeCell ref="A41:N41"/>
    <mergeCell ref="A37:N37"/>
    <mergeCell ref="A36:N36"/>
    <mergeCell ref="A42:N42"/>
    <mergeCell ref="A38:N38"/>
    <mergeCell ref="A40:N40"/>
    <mergeCell ref="A39:N39"/>
    <mergeCell ref="A33:N33"/>
    <mergeCell ref="A35:N35"/>
  </mergeCells>
  <phoneticPr fontId="2" type="noConversion"/>
  <pageMargins left="0" right="0" top="0.39370078740157483" bottom="0.23622047244094491" header="0.23622047244094491" footer="0.15748031496062992"/>
  <pageSetup paperSize="9" scale="9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3"/>
  <sheetViews>
    <sheetView topLeftCell="A19" workbookViewId="0">
      <selection activeCell="B25" sqref="B25"/>
    </sheetView>
  </sheetViews>
  <sheetFormatPr defaultRowHeight="12.75" x14ac:dyDescent="0.2"/>
  <cols>
    <col min="1" max="1" width="6.28515625" customWidth="1"/>
    <col min="2" max="2" width="24.28515625" customWidth="1"/>
    <col min="3" max="3" width="12.7109375" style="8" customWidth="1"/>
    <col min="6" max="7" width="10.5703125" customWidth="1"/>
    <col min="8" max="8" width="12.28515625" customWidth="1"/>
    <col min="9" max="9" width="13.28515625" customWidth="1"/>
    <col min="10" max="10" width="11.7109375" customWidth="1"/>
    <col min="11" max="11" width="11.140625" customWidth="1"/>
    <col min="12" max="12" width="11.7109375" customWidth="1"/>
  </cols>
  <sheetData>
    <row r="1" spans="1:18" ht="16.149999999999999" customHeight="1" x14ac:dyDescent="0.2">
      <c r="G1" s="314" t="s">
        <v>174</v>
      </c>
      <c r="H1" s="314"/>
      <c r="I1" s="314"/>
      <c r="J1" s="314"/>
      <c r="K1" s="314"/>
      <c r="L1" s="314"/>
      <c r="M1" s="95"/>
      <c r="N1" s="95"/>
      <c r="O1" s="95"/>
    </row>
    <row r="2" spans="1:18" ht="14.45" customHeight="1" x14ac:dyDescent="0.2">
      <c r="J2" s="314" t="s">
        <v>81</v>
      </c>
      <c r="K2" s="314"/>
      <c r="L2" s="314"/>
    </row>
    <row r="3" spans="1:18" ht="15.75" x14ac:dyDescent="0.2">
      <c r="H3" s="13"/>
      <c r="I3" s="400" t="s">
        <v>185</v>
      </c>
      <c r="J3" s="400"/>
      <c r="K3" s="400"/>
      <c r="L3" s="400"/>
    </row>
    <row r="4" spans="1:18" ht="15.75" x14ac:dyDescent="0.2">
      <c r="H4" s="13"/>
      <c r="I4" s="400" t="s">
        <v>182</v>
      </c>
      <c r="J4" s="400"/>
      <c r="K4" s="400"/>
      <c r="L4" s="400"/>
      <c r="M4" s="97"/>
      <c r="N4" s="97"/>
      <c r="O4" s="97"/>
      <c r="P4" s="97"/>
      <c r="Q4" s="97"/>
      <c r="R4" s="97"/>
    </row>
    <row r="5" spans="1:18" ht="15.75" x14ac:dyDescent="0.25">
      <c r="E5" s="287"/>
      <c r="F5" s="287"/>
      <c r="G5" s="287"/>
      <c r="H5" s="287"/>
      <c r="I5" s="287"/>
      <c r="J5" s="287"/>
      <c r="K5" s="287"/>
      <c r="L5" s="287"/>
      <c r="M5" s="96"/>
      <c r="N5" s="96"/>
    </row>
    <row r="6" spans="1:18" ht="15" x14ac:dyDescent="0.2">
      <c r="A6" s="406" t="s">
        <v>6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</row>
    <row r="7" spans="1:18" s="6" customFormat="1" ht="18" customHeight="1" thickBot="1" x14ac:dyDescent="0.25">
      <c r="A7" s="407" t="s">
        <v>134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</row>
    <row r="8" spans="1:18" ht="96" customHeight="1" thickBot="1" x14ac:dyDescent="0.25">
      <c r="A8" s="159" t="s">
        <v>0</v>
      </c>
      <c r="B8" s="160" t="s">
        <v>7</v>
      </c>
      <c r="C8" s="160" t="s">
        <v>53</v>
      </c>
      <c r="D8" s="160" t="s">
        <v>36</v>
      </c>
      <c r="E8" s="160" t="s">
        <v>37</v>
      </c>
      <c r="F8" s="160" t="s">
        <v>35</v>
      </c>
      <c r="G8" s="160" t="s">
        <v>20</v>
      </c>
      <c r="H8" s="160" t="s">
        <v>162</v>
      </c>
      <c r="I8" s="160" t="s">
        <v>54</v>
      </c>
      <c r="J8" s="160" t="s">
        <v>52</v>
      </c>
      <c r="K8" s="161" t="s">
        <v>180</v>
      </c>
    </row>
    <row r="9" spans="1:18" ht="25.5" x14ac:dyDescent="0.2">
      <c r="A9" s="164" t="s">
        <v>135</v>
      </c>
      <c r="B9" s="165" t="s">
        <v>65</v>
      </c>
      <c r="C9" s="166">
        <f>'2_Darba efektivitāte'!C20</f>
        <v>2836.9</v>
      </c>
      <c r="D9" s="215">
        <f>'3_Darbinieku atalgojuma veid.'!M26</f>
        <v>0</v>
      </c>
      <c r="E9" s="215">
        <f>I22</f>
        <v>0</v>
      </c>
      <c r="F9" s="167">
        <v>0</v>
      </c>
      <c r="G9" s="167">
        <v>0</v>
      </c>
      <c r="H9" s="167">
        <v>0</v>
      </c>
      <c r="I9" s="168">
        <f>J9/C9</f>
        <v>0</v>
      </c>
      <c r="J9" s="169">
        <f>SUM(D9:H9)</f>
        <v>0</v>
      </c>
      <c r="K9" s="213">
        <f>J9*12</f>
        <v>0</v>
      </c>
      <c r="L9" s="17"/>
      <c r="M9" s="5"/>
    </row>
    <row r="10" spans="1:18" ht="26.25" thickBot="1" x14ac:dyDescent="0.25">
      <c r="A10" s="170" t="s">
        <v>136</v>
      </c>
      <c r="B10" s="171" t="s">
        <v>66</v>
      </c>
      <c r="C10" s="172">
        <f>'2_Darba efektivitāte'!C32</f>
        <v>4749</v>
      </c>
      <c r="D10" s="216">
        <f>'3_Darbinieku atalgojuma veid.'!M31</f>
        <v>0</v>
      </c>
      <c r="E10" s="173"/>
      <c r="F10" s="174">
        <v>0</v>
      </c>
      <c r="G10" s="174">
        <v>0</v>
      </c>
      <c r="H10" s="174">
        <v>0</v>
      </c>
      <c r="I10" s="175">
        <f>J10/C10</f>
        <v>0</v>
      </c>
      <c r="J10" s="176">
        <f>SUM(D10:H10)</f>
        <v>0</v>
      </c>
      <c r="K10" s="214">
        <f>J10*12</f>
        <v>0</v>
      </c>
    </row>
    <row r="11" spans="1:18" ht="14.25" customHeight="1" x14ac:dyDescent="0.2">
      <c r="A11" s="381" t="s">
        <v>138</v>
      </c>
      <c r="B11" s="382"/>
      <c r="C11" s="382"/>
      <c r="D11" s="382"/>
      <c r="E11" s="382"/>
      <c r="F11" s="382"/>
      <c r="G11" s="382"/>
      <c r="H11" s="382"/>
      <c r="I11" s="383"/>
      <c r="J11" s="162">
        <f>J9+J10</f>
        <v>0</v>
      </c>
      <c r="K11" s="205">
        <f>SUM(K9:K10)</f>
        <v>0</v>
      </c>
    </row>
    <row r="12" spans="1:18" s="8" customFormat="1" ht="14.25" customHeight="1" x14ac:dyDescent="0.2">
      <c r="A12" s="384" t="s">
        <v>8</v>
      </c>
      <c r="B12" s="385"/>
      <c r="C12" s="385"/>
      <c r="D12" s="385"/>
      <c r="E12" s="385"/>
      <c r="F12" s="385"/>
      <c r="G12" s="385"/>
      <c r="H12" s="385"/>
      <c r="I12" s="386"/>
      <c r="J12" s="82">
        <f>J11*0.21</f>
        <v>0</v>
      </c>
      <c r="K12" s="201">
        <f>K11*0.21</f>
        <v>0</v>
      </c>
    </row>
    <row r="13" spans="1:18" ht="14.25" customHeight="1" thickBot="1" x14ac:dyDescent="0.25">
      <c r="A13" s="387" t="s">
        <v>9</v>
      </c>
      <c r="B13" s="388"/>
      <c r="C13" s="388"/>
      <c r="D13" s="388"/>
      <c r="E13" s="388"/>
      <c r="F13" s="388"/>
      <c r="G13" s="388"/>
      <c r="H13" s="388"/>
      <c r="I13" s="389"/>
      <c r="J13" s="200">
        <f>SUM(J11:J12)</f>
        <v>0</v>
      </c>
      <c r="K13" s="202">
        <f>SUM(K11:K12)</f>
        <v>0</v>
      </c>
    </row>
    <row r="14" spans="1:18" ht="15" thickBot="1" x14ac:dyDescent="0.25">
      <c r="A14" s="274" t="s">
        <v>137</v>
      </c>
      <c r="B14" s="404" t="s">
        <v>124</v>
      </c>
      <c r="C14" s="404"/>
      <c r="D14" s="404"/>
      <c r="E14" s="404"/>
      <c r="F14" s="404"/>
      <c r="G14" s="404"/>
      <c r="H14" s="404"/>
      <c r="I14" s="405"/>
      <c r="J14" s="83"/>
      <c r="K14" s="83"/>
      <c r="L14" s="83"/>
    </row>
    <row r="15" spans="1:18" ht="80.25" customHeight="1" thickBot="1" x14ac:dyDescent="0.25">
      <c r="A15" s="270" t="s">
        <v>83</v>
      </c>
      <c r="B15" s="271" t="s">
        <v>7</v>
      </c>
      <c r="C15" s="272" t="s">
        <v>115</v>
      </c>
      <c r="D15" s="272" t="s">
        <v>116</v>
      </c>
      <c r="E15" s="272" t="s">
        <v>117</v>
      </c>
      <c r="F15" s="272" t="s">
        <v>118</v>
      </c>
      <c r="G15" s="272" t="s">
        <v>119</v>
      </c>
      <c r="H15" s="272" t="s">
        <v>120</v>
      </c>
      <c r="I15" s="273" t="s">
        <v>121</v>
      </c>
      <c r="J15" s="83"/>
      <c r="K15" s="83"/>
      <c r="L15" s="83"/>
    </row>
    <row r="16" spans="1:18" ht="38.25" x14ac:dyDescent="0.2">
      <c r="A16" s="217" t="s">
        <v>139</v>
      </c>
      <c r="B16" s="218" t="s">
        <v>176</v>
      </c>
      <c r="C16" s="219" t="s">
        <v>122</v>
      </c>
      <c r="D16" s="220">
        <v>1067.5</v>
      </c>
      <c r="E16" s="221">
        <v>2</v>
      </c>
      <c r="F16" s="222">
        <v>0</v>
      </c>
      <c r="G16" s="223">
        <f>D16*E16*F16</f>
        <v>0</v>
      </c>
      <c r="H16" s="221">
        <v>12</v>
      </c>
      <c r="I16" s="224">
        <f>G16/H16</f>
        <v>0</v>
      </c>
      <c r="J16" s="83"/>
      <c r="K16" s="83"/>
      <c r="L16" s="83"/>
    </row>
    <row r="17" spans="1:12" ht="51" x14ac:dyDescent="0.2">
      <c r="A17" s="217" t="s">
        <v>140</v>
      </c>
      <c r="B17" s="218" t="s">
        <v>178</v>
      </c>
      <c r="C17" s="219" t="s">
        <v>122</v>
      </c>
      <c r="D17" s="220">
        <v>608.17999999999995</v>
      </c>
      <c r="E17" s="221">
        <v>2</v>
      </c>
      <c r="F17" s="222">
        <v>0</v>
      </c>
      <c r="G17" s="223">
        <f>D17*E17*F17</f>
        <v>0</v>
      </c>
      <c r="H17" s="221">
        <v>12</v>
      </c>
      <c r="I17" s="224">
        <f>G17/H17</f>
        <v>0</v>
      </c>
      <c r="J17" s="83"/>
      <c r="K17" s="83"/>
      <c r="L17" s="83"/>
    </row>
    <row r="18" spans="1:12" ht="38.25" x14ac:dyDescent="0.2">
      <c r="A18" s="217" t="s">
        <v>141</v>
      </c>
      <c r="B18" s="218" t="s">
        <v>179</v>
      </c>
      <c r="C18" s="219" t="s">
        <v>122</v>
      </c>
      <c r="D18" s="220">
        <v>27.61</v>
      </c>
      <c r="E18" s="221">
        <v>2</v>
      </c>
      <c r="F18" s="222">
        <v>0</v>
      </c>
      <c r="G18" s="223">
        <f>D18*E18*F18</f>
        <v>0</v>
      </c>
      <c r="H18" s="221">
        <v>12</v>
      </c>
      <c r="I18" s="224">
        <f>G18/H18</f>
        <v>0</v>
      </c>
      <c r="J18" s="83"/>
      <c r="K18" s="83"/>
      <c r="L18" s="83"/>
    </row>
    <row r="19" spans="1:12" ht="25.5" x14ac:dyDescent="0.2">
      <c r="A19" s="206" t="s">
        <v>142</v>
      </c>
      <c r="B19" s="207" t="s">
        <v>177</v>
      </c>
      <c r="C19" s="208" t="s">
        <v>122</v>
      </c>
      <c r="D19" s="209">
        <v>98.43</v>
      </c>
      <c r="E19" s="210">
        <v>2</v>
      </c>
      <c r="F19" s="199">
        <v>0</v>
      </c>
      <c r="G19" s="163">
        <f t="shared" ref="G19:G21" si="0">D19*E19*F19</f>
        <v>0</v>
      </c>
      <c r="H19" s="210">
        <v>12</v>
      </c>
      <c r="I19" s="201">
        <f t="shared" ref="I19:I21" si="1">G19/H19</f>
        <v>0</v>
      </c>
      <c r="J19" s="83"/>
      <c r="K19" s="83"/>
      <c r="L19" s="83"/>
    </row>
    <row r="20" spans="1:12" ht="15" x14ac:dyDescent="0.2">
      <c r="A20" s="206" t="s">
        <v>143</v>
      </c>
      <c r="B20" s="207" t="s">
        <v>175</v>
      </c>
      <c r="C20" s="208" t="s">
        <v>122</v>
      </c>
      <c r="D20" s="209">
        <v>866.79</v>
      </c>
      <c r="E20" s="210">
        <v>2</v>
      </c>
      <c r="F20" s="199">
        <v>0</v>
      </c>
      <c r="G20" s="163">
        <f t="shared" si="0"/>
        <v>0</v>
      </c>
      <c r="H20" s="210">
        <v>12</v>
      </c>
      <c r="I20" s="201">
        <f t="shared" si="1"/>
        <v>0</v>
      </c>
      <c r="J20" s="83"/>
      <c r="K20" s="83"/>
      <c r="L20" s="83"/>
    </row>
    <row r="21" spans="1:12" ht="15.75" thickBot="1" x14ac:dyDescent="0.25">
      <c r="A21" s="206" t="s">
        <v>144</v>
      </c>
      <c r="B21" s="207" t="s">
        <v>123</v>
      </c>
      <c r="C21" s="208" t="s">
        <v>122</v>
      </c>
      <c r="D21" s="209">
        <v>225.78</v>
      </c>
      <c r="E21" s="210">
        <v>2</v>
      </c>
      <c r="F21" s="199">
        <v>0</v>
      </c>
      <c r="G21" s="163">
        <f t="shared" si="0"/>
        <v>0</v>
      </c>
      <c r="H21" s="210">
        <v>12</v>
      </c>
      <c r="I21" s="201">
        <f t="shared" si="1"/>
        <v>0</v>
      </c>
      <c r="J21" s="83"/>
      <c r="K21" s="83"/>
      <c r="L21" s="83"/>
    </row>
    <row r="22" spans="1:12" ht="15.75" thickBot="1" x14ac:dyDescent="0.25">
      <c r="A22" s="401" t="s">
        <v>18</v>
      </c>
      <c r="B22" s="402"/>
      <c r="C22" s="402"/>
      <c r="D22" s="402"/>
      <c r="E22" s="402"/>
      <c r="F22" s="402"/>
      <c r="G22" s="402"/>
      <c r="H22" s="403"/>
      <c r="I22" s="212">
        <f>SUM(I16:I21)</f>
        <v>0</v>
      </c>
      <c r="J22" s="83"/>
      <c r="K22" s="83"/>
      <c r="L22" s="83"/>
    </row>
    <row r="24" spans="1:12" ht="15.75" thickBot="1" x14ac:dyDescent="0.25">
      <c r="A24" s="380" t="s">
        <v>125</v>
      </c>
      <c r="B24" s="380"/>
      <c r="C24" s="380"/>
      <c r="D24" s="380"/>
      <c r="E24" s="380"/>
      <c r="F24" s="380"/>
    </row>
    <row r="25" spans="1:12" ht="57" customHeight="1" thickBot="1" x14ac:dyDescent="0.25">
      <c r="A25" s="225" t="s">
        <v>83</v>
      </c>
      <c r="B25" s="226" t="s">
        <v>7</v>
      </c>
      <c r="C25" s="227" t="s">
        <v>115</v>
      </c>
      <c r="D25" s="394" t="s">
        <v>118</v>
      </c>
      <c r="E25" s="395"/>
      <c r="F25" s="203"/>
    </row>
    <row r="26" spans="1:12" ht="39.75" x14ac:dyDescent="0.2">
      <c r="A26" s="217" t="s">
        <v>126</v>
      </c>
      <c r="B26" s="218" t="s">
        <v>127</v>
      </c>
      <c r="C26" s="219" t="s">
        <v>128</v>
      </c>
      <c r="D26" s="396">
        <v>0</v>
      </c>
      <c r="E26" s="397"/>
      <c r="F26" s="204"/>
    </row>
    <row r="27" spans="1:12" ht="40.5" thickBot="1" x14ac:dyDescent="0.25">
      <c r="A27" s="228" t="s">
        <v>129</v>
      </c>
      <c r="B27" s="229" t="s">
        <v>130</v>
      </c>
      <c r="C27" s="211" t="s">
        <v>128</v>
      </c>
      <c r="D27" s="378">
        <v>0</v>
      </c>
      <c r="E27" s="379"/>
      <c r="F27" s="204"/>
    </row>
    <row r="28" spans="1:12" x14ac:dyDescent="0.2">
      <c r="D28" s="8"/>
    </row>
    <row r="29" spans="1:12" ht="15.75" thickBot="1" x14ac:dyDescent="0.25">
      <c r="A29" s="380" t="s">
        <v>131</v>
      </c>
      <c r="B29" s="380"/>
      <c r="C29" s="380"/>
      <c r="D29" s="380"/>
      <c r="E29" s="380"/>
      <c r="F29" s="380"/>
    </row>
    <row r="30" spans="1:12" ht="47.25" customHeight="1" thickBot="1" x14ac:dyDescent="0.25">
      <c r="A30" s="275" t="s">
        <v>83</v>
      </c>
      <c r="B30" s="276" t="s">
        <v>7</v>
      </c>
      <c r="C30" s="282" t="s">
        <v>132</v>
      </c>
      <c r="D30" s="282" t="s">
        <v>115</v>
      </c>
      <c r="E30" s="398" t="s">
        <v>118</v>
      </c>
      <c r="F30" s="399"/>
    </row>
    <row r="31" spans="1:12" ht="39.75" x14ac:dyDescent="0.2">
      <c r="A31" s="278" t="s">
        <v>16</v>
      </c>
      <c r="B31" s="279" t="s">
        <v>168</v>
      </c>
      <c r="C31" s="280" t="s">
        <v>163</v>
      </c>
      <c r="D31" s="281" t="s">
        <v>133</v>
      </c>
      <c r="E31" s="390">
        <v>0</v>
      </c>
      <c r="F31" s="391"/>
    </row>
    <row r="32" spans="1:12" ht="42" customHeight="1" x14ac:dyDescent="0.2">
      <c r="A32" s="206" t="s">
        <v>17</v>
      </c>
      <c r="B32" s="207" t="s">
        <v>169</v>
      </c>
      <c r="C32" s="208">
        <v>23.3</v>
      </c>
      <c r="D32" s="277" t="s">
        <v>133</v>
      </c>
      <c r="E32" s="392">
        <v>0</v>
      </c>
      <c r="F32" s="393"/>
    </row>
    <row r="33" spans="1:6" ht="55.5" customHeight="1" thickBot="1" x14ac:dyDescent="0.25">
      <c r="A33" s="228" t="s">
        <v>164</v>
      </c>
      <c r="B33" s="229" t="s">
        <v>181</v>
      </c>
      <c r="C33" s="211" t="s">
        <v>167</v>
      </c>
      <c r="D33" s="230" t="s">
        <v>133</v>
      </c>
      <c r="E33" s="378">
        <v>0</v>
      </c>
      <c r="F33" s="379"/>
    </row>
  </sheetData>
  <mergeCells count="21">
    <mergeCell ref="E5:L5"/>
    <mergeCell ref="I4:L4"/>
    <mergeCell ref="A22:H22"/>
    <mergeCell ref="B14:I14"/>
    <mergeCell ref="G1:L1"/>
    <mergeCell ref="J2:L2"/>
    <mergeCell ref="I3:L3"/>
    <mergeCell ref="A6:L6"/>
    <mergeCell ref="A7:L7"/>
    <mergeCell ref="E33:F33"/>
    <mergeCell ref="A24:F24"/>
    <mergeCell ref="A11:I11"/>
    <mergeCell ref="A12:I12"/>
    <mergeCell ref="A13:I13"/>
    <mergeCell ref="E31:F31"/>
    <mergeCell ref="E32:F32"/>
    <mergeCell ref="A29:F29"/>
    <mergeCell ref="D25:E25"/>
    <mergeCell ref="D26:E26"/>
    <mergeCell ref="D27:E27"/>
    <mergeCell ref="E30:F30"/>
  </mergeCells>
  <pageMargins left="0.9055118110236221" right="0.11811023622047245" top="0.59055118110236227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1_Normatīvi</vt:lpstr>
      <vt:lpstr>2_Darba efektivitāte</vt:lpstr>
      <vt:lpstr>3_Darbinieku atalgojuma veid.</vt:lpstr>
      <vt:lpstr>4_Finanšu piedāvājums</vt:lpstr>
      <vt:lpstr>'4_Finanšu piedāvājums'!_Toc409514577</vt:lpstr>
    </vt:vector>
  </TitlesOfParts>
  <Manager>LS</Manager>
  <Company>RSU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Sjuzana Faizuļļina</cp:lastModifiedBy>
  <cp:lastPrinted>2017-09-04T11:03:32Z</cp:lastPrinted>
  <dcterms:created xsi:type="dcterms:W3CDTF">2012-05-24T06:26:19Z</dcterms:created>
  <dcterms:modified xsi:type="dcterms:W3CDTF">2017-09-04T11:39:21Z</dcterms:modified>
</cp:coreProperties>
</file>