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C:\Users\rihards.f.112-kab\Desktop\DOKUMENTI\IEPIRKUMI_2018\1.st.vestibils\No dizaineres\"/>
    </mc:Choice>
  </mc:AlternateContent>
  <bookViews>
    <workbookView xWindow="0" yWindow="0" windowWidth="28800" windowHeight="12435" tabRatio="833" activeTab="2"/>
  </bookViews>
  <sheets>
    <sheet name="Koptāme" sheetId="1" r:id="rId1"/>
    <sheet name="Kopsavilkums" sheetId="2" r:id="rId2"/>
    <sheet name="1-1" sheetId="3" r:id="rId3"/>
    <sheet name="2-1" sheetId="4" r:id="rId4"/>
    <sheet name="3-1 " sheetId="6" r:id="rId5"/>
  </sheets>
  <externalReferences>
    <externalReference r:id="rId6"/>
    <externalReference r:id="rId7"/>
  </externalReferences>
  <definedNames>
    <definedName name="AKZ_Angebot" localSheetId="4">#REF!</definedName>
    <definedName name="AKZ_Angebot">#REF!</definedName>
    <definedName name="AKZ_Auftrag" localSheetId="4">#REF!</definedName>
    <definedName name="AKZ_Auftrag">#REF!</definedName>
    <definedName name="Ang._Datum" localSheetId="4">#REF!</definedName>
    <definedName name="Ang._Datum">#REF!</definedName>
    <definedName name="Auftr._Datum" localSheetId="4">#REF!</definedName>
    <definedName name="Auftr._Datum">#REF!</definedName>
    <definedName name="Bearbeiter" localSheetId="4">#REF!</definedName>
    <definedName name="Bearbeiter">#REF!</definedName>
    <definedName name="Cent_Stacija" localSheetId="4">#REF!</definedName>
    <definedName name="Cent_Stacija">#REF!</definedName>
    <definedName name="Excel_BuiltIn_Print_Area" localSheetId="4">#REF!</definedName>
    <definedName name="Excel_BuiltIn_Print_Area">#REF!</definedName>
    <definedName name="Faktorgruppe1" localSheetId="4">#REF!</definedName>
    <definedName name="Faktorgruppe1">#REF!</definedName>
    <definedName name="Faktorgruppe2" localSheetId="4">#REF!</definedName>
    <definedName name="Faktorgruppe2">#REF!</definedName>
    <definedName name="Faktorgruppe3" localSheetId="4">#REF!</definedName>
    <definedName name="Faktorgruppe3">#REF!</definedName>
    <definedName name="Faktorgruppe4" localSheetId="4">#REF!</definedName>
    <definedName name="Faktorgruppe4">#REF!</definedName>
    <definedName name="Faktorgruppe5" localSheetId="4">#REF!</definedName>
    <definedName name="Faktorgruppe5">#REF!</definedName>
    <definedName name="Faktorgruppe6" localSheetId="4">#REF!</definedName>
    <definedName name="Faktorgruppe6">#REF!</definedName>
    <definedName name="Faktorgruppe7" localSheetId="4">#REF!</definedName>
    <definedName name="Faktorgruppe7">#REF!</definedName>
    <definedName name="Faktorgruppe8" localSheetId="4">#REF!</definedName>
    <definedName name="Faktorgruppe8">#REF!</definedName>
    <definedName name="Faktorgruppe9" localSheetId="4">#REF!</definedName>
    <definedName name="Faktorgruppe9">#REF!</definedName>
    <definedName name="Faktorwerte" localSheetId="4">#REF!</definedName>
    <definedName name="Faktorwerte">#REF!</definedName>
    <definedName name="Faktorwerte_der_Faktorgruppen" localSheetId="4">#REF!</definedName>
    <definedName name="Faktorwerte_der_Faktorgruppen">#REF!</definedName>
    <definedName name="Gruppenname1" localSheetId="4">#REF!</definedName>
    <definedName name="Gruppenname1">#REF!</definedName>
    <definedName name="Gruppenname2" localSheetId="4">#REF!</definedName>
    <definedName name="Gruppenname2">#REF!</definedName>
    <definedName name="Gruppenname3" localSheetId="4">#REF!</definedName>
    <definedName name="Gruppenname3">#REF!</definedName>
    <definedName name="Gruppenname4" localSheetId="4">#REF!</definedName>
    <definedName name="Gruppenname4">#REF!</definedName>
    <definedName name="Gruppenname5" localSheetId="4">#REF!</definedName>
    <definedName name="Gruppenname5">#REF!</definedName>
    <definedName name="Gruppenname6" localSheetId="4">#REF!</definedName>
    <definedName name="Gruppenname6">#REF!</definedName>
    <definedName name="Gruppenname7" localSheetId="4">#REF!</definedName>
    <definedName name="Gruppenname7">#REF!</definedName>
    <definedName name="Gruppenname8" localSheetId="4">#REF!</definedName>
    <definedName name="Gruppenname8">#REF!</definedName>
    <definedName name="Gruppenname9" localSheetId="4">#REF!</definedName>
    <definedName name="Gruppenname9">#REF!</definedName>
    <definedName name="lapa" localSheetId="4">#REF!</definedName>
    <definedName name="lapa">#REF!</definedName>
    <definedName name="nosaukums">[1]P!$B$5:$B$325</definedName>
    <definedName name="P" localSheetId="3">#REF!</definedName>
    <definedName name="P" localSheetId="4">#REF!</definedName>
    <definedName name="P">#REF!</definedName>
    <definedName name="P_12" localSheetId="3">#REF!</definedName>
    <definedName name="P_12" localSheetId="4">#REF!</definedName>
    <definedName name="P_12">#REF!</definedName>
    <definedName name="_xlnm.Print_Titles" localSheetId="2">'1-1'!$13:$13</definedName>
    <definedName name="_xlnm.Print_Titles" localSheetId="3">'2-1'!$13:$13</definedName>
    <definedName name="_xlnm.Print_Titles" localSheetId="4">'3-1 '!$13:$13</definedName>
    <definedName name="Projektname" localSheetId="4">#REF!</definedName>
    <definedName name="Projektname">#REF!</definedName>
    <definedName name="stundasLikme" localSheetId="3">[2]P!#REF!</definedName>
    <definedName name="stundasLikme" localSheetId="4">[2]P!#REF!</definedName>
    <definedName name="stundasLikme">[2]P!#REF!</definedName>
    <definedName name="stundasLikme_12" localSheetId="3">[2]P!#REF!</definedName>
    <definedName name="stundasLikme_12" localSheetId="4">[2]P!#REF!</definedName>
    <definedName name="stundasLikme_12">[2]P!#REF!</definedName>
    <definedName name="Titul" localSheetId="4">#REF!</definedName>
    <definedName name="Titul">#REF!</definedName>
    <definedName name="Währungsfaktor" localSheetId="4">#REF!</definedName>
    <definedName name="Währungsfaktor">#REF!</definedName>
    <definedName name="Z_83795769_38C4_11D4_84F6_00002145AA87_.wvu.PrintArea" localSheetId="4">#REF!</definedName>
    <definedName name="Z_83795769_38C4_11D4_84F6_00002145AA87_.wvu.PrintArea">#REF!</definedName>
    <definedName name="Z_83795769_38C4_11D4_84F6_00002145AA87_.wvu.Rows" localSheetId="4">#REF!</definedName>
    <definedName name="Z_83795769_38C4_11D4_84F6_00002145AA87_.wvu.Rows">#REF!</definedName>
    <definedName name="Z_F2C79842_9E21_41E2_A758_93E504EF24A6_.wvu.PrintTitles" localSheetId="2" hidden="1">'1-1'!$13:$13</definedName>
    <definedName name="Z_F2C79842_9E21_41E2_A758_93E504EF24A6_.wvu.PrintTitles" localSheetId="3" hidden="1">'2-1'!$13:$13</definedName>
    <definedName name="Z_F2C79842_9E21_41E2_A758_93E504EF24A6_.wvu.PrintTitles" localSheetId="4" hidden="1">'3-1 '!$13:$13</definedName>
  </definedNames>
  <calcPr calcId="152511" fullPrecision="0"/>
  <customWorkbookViews>
    <customWorkbookView name="Ivars Gorbunovs - personīgais skats" guid="{F2C79842-9E21-41E2-A758-93E504EF24A6}" mergeInterval="0" personalView="1" maximized="1" windowWidth="944" windowHeight="923" tabRatio="833" activeSheetId="5"/>
  </customWorkbookViews>
</workbook>
</file>

<file path=xl/calcChain.xml><?xml version="1.0" encoding="utf-8"?>
<calcChain xmlns="http://schemas.openxmlformats.org/spreadsheetml/2006/main">
  <c r="L41" i="6" l="1"/>
  <c r="H18" i="2" s="1"/>
  <c r="M41" i="6"/>
  <c r="E18" i="2" s="1"/>
  <c r="N41" i="6"/>
  <c r="F18" i="2" s="1"/>
  <c r="O41" i="6"/>
  <c r="G18" i="2" s="1"/>
  <c r="A15" i="6" l="1"/>
  <c r="E39" i="6"/>
  <c r="E32" i="6"/>
  <c r="E28" i="6"/>
  <c r="E21" i="6"/>
  <c r="E20" i="6"/>
  <c r="E27" i="6" l="1"/>
  <c r="E26" i="6"/>
  <c r="E38" i="6"/>
  <c r="P41" i="6" l="1"/>
  <c r="D18" i="2" l="1"/>
  <c r="N8" i="6"/>
  <c r="C13" i="6"/>
  <c r="D13" i="6" s="1"/>
  <c r="E13" i="6" s="1"/>
  <c r="F13" i="6" s="1"/>
  <c r="G13" i="6" s="1"/>
  <c r="H13" i="6" s="1"/>
  <c r="I13" i="6" s="1"/>
  <c r="J13" i="6" s="1"/>
  <c r="K13" i="6" s="1"/>
  <c r="L13" i="6" s="1"/>
  <c r="M13" i="6" s="1"/>
  <c r="N13" i="6" s="1"/>
  <c r="O13" i="6" s="1"/>
  <c r="P13" i="6" s="1"/>
  <c r="L9" i="6"/>
  <c r="L9" i="4" l="1"/>
  <c r="C13" i="4"/>
  <c r="D13" i="4" s="1"/>
  <c r="E13" i="4" s="1"/>
  <c r="F13" i="4" s="1"/>
  <c r="G13" i="4" s="1"/>
  <c r="H13" i="4" s="1"/>
  <c r="I13" i="4" s="1"/>
  <c r="J13" i="4" s="1"/>
  <c r="K13" i="4" s="1"/>
  <c r="L13" i="4" s="1"/>
  <c r="M13" i="4" s="1"/>
  <c r="N13" i="4" s="1"/>
  <c r="O13" i="4" s="1"/>
  <c r="P13" i="4" s="1"/>
  <c r="A17" i="4"/>
  <c r="A18" i="4" s="1"/>
  <c r="A19" i="4" s="1"/>
  <c r="A20" i="4" s="1"/>
  <c r="A21" i="4" s="1"/>
  <c r="N31" i="4"/>
  <c r="A25" i="4"/>
  <c r="A26" i="4" s="1"/>
  <c r="A28" i="4"/>
  <c r="A29" i="4" s="1"/>
  <c r="O31" i="4"/>
  <c r="G17" i="2" s="1"/>
  <c r="L9" i="3"/>
  <c r="C13" i="3"/>
  <c r="D13" i="3" s="1"/>
  <c r="E13" i="3" s="1"/>
  <c r="F13" i="3" s="1"/>
  <c r="G13" i="3" s="1"/>
  <c r="H13" i="3" s="1"/>
  <c r="I13" i="3" s="1"/>
  <c r="J13" i="3" s="1"/>
  <c r="K13" i="3" s="1"/>
  <c r="L13" i="3" s="1"/>
  <c r="M13" i="3" s="1"/>
  <c r="N13" i="3" s="1"/>
  <c r="O13" i="3" s="1"/>
  <c r="P13" i="3" s="1"/>
  <c r="A17" i="3"/>
  <c r="A18" i="3" s="1"/>
  <c r="A19" i="3" s="1"/>
  <c r="A20" i="3" s="1"/>
  <c r="A21" i="3" s="1"/>
  <c r="E19" i="3"/>
  <c r="E18" i="3" s="1"/>
  <c r="A24" i="3"/>
  <c r="A25" i="3" s="1"/>
  <c r="A26" i="3" s="1"/>
  <c r="A27" i="3" s="1"/>
  <c r="A30" i="3"/>
  <c r="A31" i="3" s="1"/>
  <c r="A32" i="3" s="1"/>
  <c r="A33" i="3" s="1"/>
  <c r="E35" i="3"/>
  <c r="A36" i="3"/>
  <c r="A37" i="3" s="1"/>
  <c r="A38" i="3" s="1"/>
  <c r="A39" i="3" s="1"/>
  <c r="A40" i="3" s="1"/>
  <c r="E36" i="3"/>
  <c r="E39" i="3"/>
  <c r="A44" i="3"/>
  <c r="A45" i="3" s="1"/>
  <c r="A46" i="3" s="1"/>
  <c r="A49" i="3"/>
  <c r="A50" i="3" s="1"/>
  <c r="A53" i="3"/>
  <c r="A54" i="3" s="1"/>
  <c r="A55" i="3" s="1"/>
  <c r="A59" i="3"/>
  <c r="A60" i="3" s="1"/>
  <c r="A61" i="3" s="1"/>
  <c r="A62" i="3" s="1"/>
  <c r="A66" i="3"/>
  <c r="A69" i="3"/>
  <c r="A70" i="3" s="1"/>
  <c r="A74" i="3"/>
  <c r="A75" i="3" s="1"/>
  <c r="A76" i="3" s="1"/>
  <c r="A77" i="3" s="1"/>
  <c r="A80" i="3"/>
  <c r="A81" i="3" s="1"/>
  <c r="A82" i="3" s="1"/>
  <c r="A83" i="3" s="1"/>
  <c r="A84" i="3" s="1"/>
  <c r="A87" i="3"/>
  <c r="A88" i="3" s="1"/>
  <c r="A89" i="3" s="1"/>
  <c r="A90" i="3" s="1"/>
  <c r="A93" i="3"/>
  <c r="A94" i="3" s="1"/>
  <c r="E93" i="3"/>
  <c r="A97" i="3"/>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5" i="2"/>
  <c r="A4" i="6" s="1"/>
  <c r="A6" i="2"/>
  <c r="A5" i="6" s="1"/>
  <c r="A7" i="2"/>
  <c r="A6" i="6" s="1"/>
  <c r="F17" i="2"/>
  <c r="A5" i="3" l="1"/>
  <c r="A5" i="4"/>
  <c r="A4" i="4"/>
  <c r="A4" i="3"/>
  <c r="A6" i="3"/>
  <c r="A6" i="4"/>
  <c r="L31" i="4"/>
  <c r="H17" i="2" s="1"/>
  <c r="N118" i="3" l="1"/>
  <c r="F16" i="2" s="1"/>
  <c r="F20" i="2" s="1"/>
  <c r="L118" i="3"/>
  <c r="H16" i="2" s="1"/>
  <c r="H20" i="2" s="1"/>
  <c r="F10" i="2" s="1"/>
  <c r="O118" i="3"/>
  <c r="G16" i="2" s="1"/>
  <c r="G20" i="2" s="1"/>
  <c r="P31" i="4"/>
  <c r="M31" i="4" l="1"/>
  <c r="E17" i="2" s="1"/>
  <c r="N8" i="4"/>
  <c r="D17" i="2"/>
  <c r="M118" i="3"/>
  <c r="E16" i="2" s="1"/>
  <c r="P118" i="3"/>
  <c r="N8" i="3" l="1"/>
  <c r="D16" i="2"/>
  <c r="D20" i="2" s="1"/>
  <c r="E20" i="2"/>
  <c r="D21" i="2" l="1"/>
  <c r="D22" i="2" s="1"/>
  <c r="D23" i="2"/>
  <c r="D24" i="2" l="1"/>
  <c r="F9" i="2" l="1"/>
  <c r="C21" i="1"/>
  <c r="C23" i="1" s="1"/>
  <c r="C24" i="1" l="1"/>
  <c r="C26" i="1" s="1"/>
</calcChain>
</file>

<file path=xl/sharedStrings.xml><?xml version="1.0" encoding="utf-8"?>
<sst xmlns="http://schemas.openxmlformats.org/spreadsheetml/2006/main" count="395" uniqueCount="168">
  <si>
    <t>Vispārējie būvdarbi</t>
  </si>
  <si>
    <t>APSTIPRINU</t>
  </si>
  <si>
    <t>Z.v.</t>
  </si>
  <si>
    <t>Objekta nosaukums</t>
  </si>
  <si>
    <t xml:space="preserve">                </t>
  </si>
  <si>
    <t xml:space="preserve"> </t>
  </si>
  <si>
    <t xml:space="preserve"> Par kopējo summu, </t>
  </si>
  <si>
    <t>Nr.                        p.k.</t>
  </si>
  <si>
    <t>Kods, tāmes Nr.</t>
  </si>
  <si>
    <t>Tai skaitā</t>
  </si>
  <si>
    <t>Kopā:</t>
  </si>
  <si>
    <t>t.sk.darba aizsardzība</t>
  </si>
  <si>
    <t>Pavisam kopā:</t>
  </si>
  <si>
    <t>Kods</t>
  </si>
  <si>
    <t>Vienības izmaksas</t>
  </si>
  <si>
    <t>Kopā uz visu apjomu</t>
  </si>
  <si>
    <t>1-1</t>
  </si>
  <si>
    <t>Nr. p. k.</t>
  </si>
  <si>
    <t>Mērvienība</t>
  </si>
  <si>
    <t>Daudzums</t>
  </si>
  <si>
    <t>laika norma, c/h</t>
  </si>
  <si>
    <t>KOPĀ:</t>
  </si>
  <si>
    <t>Lokālā tāme Nr. 1-1</t>
  </si>
  <si>
    <t xml:space="preserve"> Kopējā darbietilpība, c/h:</t>
  </si>
  <si>
    <t>m</t>
  </si>
  <si>
    <t>_________________________________</t>
  </si>
  <si>
    <t>(pasūtītāja paraksts un tā atšifrējums)</t>
  </si>
  <si>
    <t>N.p.k.</t>
  </si>
  <si>
    <t>darba samaksas likme, EUR/h</t>
  </si>
  <si>
    <t>darba alga, EUR</t>
  </si>
  <si>
    <t>mehānismi, EUR</t>
  </si>
  <si>
    <t>kopā, EUR</t>
  </si>
  <si>
    <t>summa, EUR</t>
  </si>
  <si>
    <t>Tāmes izmaksas, EUR</t>
  </si>
  <si>
    <t>1</t>
  </si>
  <si>
    <t>2</t>
  </si>
  <si>
    <t>Tāmes izmaksas (EUR)</t>
  </si>
  <si>
    <t>darba alga (EUR)</t>
  </si>
  <si>
    <t>(paraksts un tā atšiferējums. datums)</t>
  </si>
  <si>
    <t xml:space="preserve">Darbietilpība (c/h)  </t>
  </si>
  <si>
    <t>Būves nosaukums: Rīgas Stradiņa Universitātes Stomatoloģijas institūts</t>
  </si>
  <si>
    <t>Objekta adrese: Dzirciema iela 20, Rīga</t>
  </si>
  <si>
    <t>Objekta nosaukums: Rīgas Stradiņa Universitātes Stomatoloģijas institūta telpu remontdarbi</t>
  </si>
  <si>
    <t xml:space="preserve">Virsizdevumi 10% </t>
  </si>
  <si>
    <t xml:space="preserve">Peļņa 5% </t>
  </si>
  <si>
    <t>Tiešās izmaksas kopā, t. sk. darba devēja sociālais nodoklis 24,09%:</t>
  </si>
  <si>
    <t>Grīdu apdare</t>
  </si>
  <si>
    <t>Kopsavilkuma aprēķins</t>
  </si>
  <si>
    <t>būvizstrādājumi (EUR)</t>
  </si>
  <si>
    <t xml:space="preserve">mehānismi (EUR)   </t>
  </si>
  <si>
    <t>Būvdarbu veids vai konstruktīvā elementa nosaukums</t>
  </si>
  <si>
    <t>Tāme sastādīta 2018. gada tirgus cenās, pamatojoties uz AR daļas rasējumiem.</t>
  </si>
  <si>
    <t>Būvdarbu nosaukums</t>
  </si>
  <si>
    <t>būvizstrādājumi, EUR</t>
  </si>
  <si>
    <t>darbietilpība, c/h</t>
  </si>
  <si>
    <t>2018. gada  _______. __________________</t>
  </si>
  <si>
    <t xml:space="preserve">Būvniecības koptāme </t>
  </si>
  <si>
    <t>PVN (21%)</t>
  </si>
  <si>
    <t>Rīgas Stradiņa Universitātes Stomatoloģijas institūta telpu remontdarbi</t>
  </si>
  <si>
    <t>Objekta izmaksas              (EUR)</t>
  </si>
  <si>
    <t>Esošā flīžu grīdas seguma sagatavošana jaunā grīdas seguma uzklāšanai</t>
  </si>
  <si>
    <t>m2</t>
  </si>
  <si>
    <t>Esošo koka grīdlīstu demontāža</t>
  </si>
  <si>
    <t>Anodēta alumīnija grīdlīstu montāža. Grīdlīstes Shell, h=70 mm.</t>
  </si>
  <si>
    <t>IEEJAS HALLE, VĒJTVERIS</t>
  </si>
  <si>
    <t>Jauno grīdas seguma plātņu savienojums ar esošajiem grīdas segumiem uzstādot metāla noseglīsti. Savienojumos ar kabinetiem, blakus telpām, kāpņu telpu, ieeju no ārpuses.</t>
  </si>
  <si>
    <t>Vinila grīdas seguma uzklāšana ieejas hallē. Segums Oneflor, ECOLOCK70, izmērs 914,4 x 914,4 mm, biezums 5 mm, tonis Onyx Dark Grey. Grīdas segums ieklājams ar Click sistēmu, bez līmes montāžas. (Nepieciešamības gadījumā špaktelēt šuves. Esošās letes netiek demontētas, grīdas segums jāpielaiž līdz ar un tālāk jāturpina aiz letes.)</t>
  </si>
  <si>
    <t>Griestu apdare</t>
  </si>
  <si>
    <t>GARDEROBE</t>
  </si>
  <si>
    <t>Vinila grīdas seguma uzklāšana. Segums Oneflor, ECOLOCK70, izmērs 914,4 x 914,4 mm, biezums 5 mm, tonis Onyx Dark Grey. Grīdas segums ieklājams ar Click sistēmu, bez līmes montāžas. (Nepieciešamības gadījumā špaktelēt šuves.)</t>
  </si>
  <si>
    <t>GAITENIS</t>
  </si>
  <si>
    <t>Jauno grīdas seguma plātņu savienojums ar esošajiem grīdas segumiem uzstādot metāla noseglīsti. Savienojumos ar kabinetiem, blakus telpām, kāpņu telpu.</t>
  </si>
  <si>
    <t>AUDITORIJU PRIEKŠTELPA</t>
  </si>
  <si>
    <t>Esošo ģipškartona griestu segumu gruntēšana un krāsošana (tonis NCS S 0300-N)</t>
  </si>
  <si>
    <t>kmpl.</t>
  </si>
  <si>
    <t>Esošo ģipškartona griestu seguma defektu novēršana ar plaisu špaktelēšanu (nepieciešamības gadījumā armējot) un skrūvju vietu apstrāde</t>
  </si>
  <si>
    <t>Piekārto griestu montāža. Armstrong ULTIMA+ SL2 ar neredzamo šuvi, izmērs 1200x300x19 mm un piekares konstrukcija.</t>
  </si>
  <si>
    <t>Esošo piekārto griestu plākšņu un piekares konstrukciju demontāža</t>
  </si>
  <si>
    <t>Piekārto griestu montāža. Armstrong ULTIMA+ SL2 ar neredzamo šuvi, izmērs 1800x300x19 mm un piekares konstrukcija.</t>
  </si>
  <si>
    <t>Sienu apdare</t>
  </si>
  <si>
    <t>Esošo sienu seguma defektu novēršana ar plaisu špaktelēšanu (nepieciešamības gadījumā armējot) un skrūvju vietu apstrāde</t>
  </si>
  <si>
    <t>Pirms sienu krāsošanas darbu veikšanas, esošo elektrisko radiatoru un to stiprinājumu noņemšana un pēc darbu pabeigšanas montēšana atpakaļ</t>
  </si>
  <si>
    <t>Esošo sienu segumu gruntēšana un krāsošana (tonis NCS S 1502-R). EL kastes krāsotas sienas krāsā. Sienu krāsošana jāveic arī zem paredzētajiem uzstādāmajiem monitoriem.</t>
  </si>
  <si>
    <t>Durvju ailes</t>
  </si>
  <si>
    <t>Esošo stikloto durvju bloku D-2, kopā ar stiklotām starpsienām demontāža (2 gb.)</t>
  </si>
  <si>
    <t>Aiļu aizbūve ar ģipškartona konstrukciju pēc Knauf tehnoloģijas W112, ar divām kārtām Knauf Blue GKFI katrā pusē</t>
  </si>
  <si>
    <t>50 mm dziļu padziļinājumu izbūve ģipškartona sienās monitoru iebūvei, izmērs 730x1251 mm</t>
  </si>
  <si>
    <t>gb.</t>
  </si>
  <si>
    <t>Esošo durvju bloku demontāža (4 gb.)</t>
  </si>
  <si>
    <t>Durvju aplodu demontāža un jaunu aplodu montāža esošajām koka durvīm, kas netiek mainītas</t>
  </si>
  <si>
    <t>Telpu remontdarbi</t>
  </si>
  <si>
    <t>2-1</t>
  </si>
  <si>
    <t>Elektromontāžas darbi</t>
  </si>
  <si>
    <t>Lokālā tāme Nr. 2-1</t>
  </si>
  <si>
    <t>Tāme sastādīta 2018. gada tirgus cenās, pamatojoties uz EL daļas rasējumiem.</t>
  </si>
  <si>
    <t>Apgaismojums</t>
  </si>
  <si>
    <t>AUDITORIJU PRIEKŠTELPA UN GAITENIS</t>
  </si>
  <si>
    <t>IEEJAS HALLE UN GARDEROBE</t>
  </si>
  <si>
    <t>Esošo gaismekļu demontāža griestos, saglabājot esošo elektroinstalāciju</t>
  </si>
  <si>
    <t xml:space="preserve">Jaunu gaismekļu uzstādīšana jaunizveidotajos piekārtajos griestos, iebūvējot savienojuma šuves vietās. LED gaismekļi KLAUS, OPAC 30, B6164. Visi gaismekļi pievienoti pie esošajiem elektroizvadiem un slēdžiem. </t>
  </si>
  <si>
    <t xml:space="preserve">Jaunu iekarināmu gaismekļu uzstādīšana pie esošajiem griestiem. Iekarināts gaismeklis pie esošajiem izvadiem, NOWODVORSKI, 6984 SOFT GRAPHITE 120. Visi gaismekļi pievienoti pie esošajiem elektroizvadiem un slēdžiem. </t>
  </si>
  <si>
    <t>Slēdži, rozetes</t>
  </si>
  <si>
    <t>Elektroizvada izveide sienas paneļu apgaismojumam un gaismas reklāmas kastēm</t>
  </si>
  <si>
    <t>Caurumu aizdare horizontālajām komunikācijām zem griestiem ar ugunsdrošiem materiāliem atbilstoši Ugunsdrošības noteikumiem</t>
  </si>
  <si>
    <r>
      <t xml:space="preserve">Jaunu gaismekļu uzstādīšana jaunizveidotajos </t>
    </r>
    <r>
      <rPr>
        <b/>
        <sz val="10"/>
        <rFont val="Times New Roman"/>
        <family val="1"/>
        <charset val="186"/>
      </rPr>
      <t>piekārtajos griestos</t>
    </r>
    <r>
      <rPr>
        <sz val="10"/>
        <rFont val="Times New Roman"/>
        <family val="1"/>
        <charset val="186"/>
      </rPr>
      <t xml:space="preserve">, iebūvējot savienojuma šuves vietās. LED gaismekļi KLAUS, OPAC 30, B6164. Visi gaismekļi pievienoti pie esošajiem elektroizvadiem un slēdžiem. </t>
    </r>
  </si>
  <si>
    <r>
      <t xml:space="preserve">Jaunu gaismekļu uzstādīšana pie esošajiem </t>
    </r>
    <r>
      <rPr>
        <b/>
        <sz val="10"/>
        <rFont val="Times New Roman"/>
        <family val="1"/>
        <charset val="186"/>
      </rPr>
      <t>reģipša griestiem</t>
    </r>
    <r>
      <rPr>
        <sz val="10"/>
        <rFont val="Times New Roman"/>
        <family val="1"/>
        <charset val="186"/>
      </rPr>
      <t xml:space="preserve">. LED gaismekļi KLAUS, OPAC 30, B6164. Visi gaismekļi pievienoti pie esošajiem elektroizvadiem un slēdžiem. </t>
    </r>
  </si>
  <si>
    <t>Radiatoru un to pievadu krāsošana sienas tonī ar tam paredzētu krāsu</t>
  </si>
  <si>
    <t>Radiatoru un to pievadu krāsošana sienas tonī  tam paredzētu krāsu</t>
  </si>
  <si>
    <t>Jaunu JUNG slēdžu uzstādīšana esošo vietā (esošo demontāža)</t>
  </si>
  <si>
    <t>Jaunu JUNG rozešu uzstādīšana esošo vietā (esošo demontāža)</t>
  </si>
  <si>
    <t>Recepcijas letes paneļa nomaiņa uz finierētu, naturāla ozola paneli</t>
  </si>
  <si>
    <t>Garderobes letes paneļa nomaiņa uz finierētu, naturāla ozola paneli</t>
  </si>
  <si>
    <t>MĒBELES, DAŽĀDI DARBI</t>
  </si>
  <si>
    <t>Dekoratīvo, finierētu, naturāla ozola sienas paneļu uzstādīšana, kuriem tiks uzstādīti monitori</t>
  </si>
  <si>
    <t>Dekoratīva, finierēta, naturāla ozola sienas paneļa uzstādīšana ar virsmā iestrādātu spoguli</t>
  </si>
  <si>
    <t>LED apgaismojuma iestrāde dekoratīvajos paneļos</t>
  </si>
  <si>
    <t>INFO uzraksta un RSU Stomatoloģijas institūta t.sk. logo izgatavošana no 3D balta plastikāta un montāža – pēc Pasūtītāja iesniegtā vektorfaila</t>
  </si>
  <si>
    <t>Durvju bloku montāža un ailsānu apdare, izmērs 1022x2150 mm (durvju platums var būt mainīgs un pieskaņojams esošo ailu platumam, izņemot jaunizveidotajās ailēs). Durvis finierētas ar naturāla ozola nažfinieri, ar tekstūru horizontālā virzienā, kombinētas priedes masīvkoka daļas (aploda, vērtnes malas) ar MDF plātnēm, aprīkotas ar pašaizveres mehānismu, blīvēm, eņģes redzamas, durvis slēdzamas. Durvju rokturis PZ, klase 2, nerūsējošais tērauds, ražotājs Haffle, materiāls INOX.</t>
  </si>
  <si>
    <t>Esošo durvju bloku demontāža (2 gb.)</t>
  </si>
  <si>
    <t>Esošo alumīnija konstrukciju durvju pacelšana par 4-5mm, lai ieklājot jauno grīdas segumu vērtos durvis</t>
  </si>
  <si>
    <t>Akustisko paneļu montāža uz sienām. Paneļi Fluffo Bounce, krāsa GREY WARM: Grey, Steel, Mouse.</t>
  </si>
  <si>
    <t>Spogulis akustisko paneļu formā montēts starp paneļiem</t>
  </si>
  <si>
    <t>Regulāra telpu uzkopšana, katru dienu, darba dienas beigās</t>
  </si>
  <si>
    <t>Esošo mēbeļu, durvju nosegšana, aizlīmēšana veicot putekļainos darbus, krāsošanu, lai nepieļautu telpu  / mēbeļu noputēšanu.</t>
  </si>
  <si>
    <t>Ugunsdzēsības sensoru, izziņošanas skaļruņu, videonovērošans kameru, demontāža remontdarbu laikā un atpakaļmontāža</t>
  </si>
  <si>
    <t>Būvgružu konteinera uzstādīšana, būvgružu savākšana, izvešana un utilizācija</t>
  </si>
  <si>
    <t>Esošo koka divviru durvju auditoriju priekštelpā, apakšējās malas slīpēšana, apstrāde, gruntēšana, krašošana – lai ieklājot jauno grīdas segumu vērtos durvis</t>
  </si>
  <si>
    <t>Līmplēves uzklāšana esošajām stilotajām durvīm</t>
  </si>
  <si>
    <t>Sienu krāsošana kabinetu iekšpusē - visai sienai no stūra līdz stūrim (sienām ar aiļu aizbūvi)</t>
  </si>
  <si>
    <t>PAVISAM KOPĀ:</t>
  </si>
  <si>
    <t>EL pievilkšana TV monitoriem – 3 rozetes, EL kabeļa pievilkšana 15 m pa griestiem</t>
  </si>
  <si>
    <t>VS pievilkšana TV monitoriem – 3 rozetes, VS kabeļa pievilkšana 30 m pa griestiem</t>
  </si>
  <si>
    <t>Gaismas kastu izgatavošana un uzstādīšana apkārt kolonnai. Iekšā LED apgaismojums, apdare ar organisko stiklu, kas aplīmēts ar informāciju.</t>
  </si>
  <si>
    <t>Gaismas kastes ar uzrakstu "Garderobe" izgatavošana un uzstādīšana. Iekšā LED apgaismojums, apdare ar organisko stiklu, kas aplīmēts ar informāciju.</t>
  </si>
  <si>
    <t>Uzraksti/norādes virs durvīm – "Administrācija/Auditorijas", "Ortodontija", "2.stāvs Reģistratūra"</t>
  </si>
  <si>
    <t>Visu esošo komunikāciju, kas atrodas virs griestu seguma, iestrāde segumā, sakārtošana, izvietošana uz jaunām kabeļu trepēm, kanāliem</t>
  </si>
  <si>
    <t>Pirms sienu krāsošanas darbu veikšanas, esošo elektrisko radiatoru un to stiprinājumu noņemšana, to uzglabāšana, tīrīšana un pēc darbu pabeigšanas montēšana atpakaļ</t>
  </si>
  <si>
    <t>Visu esošo komunikāciju, kas atrodas virs sienu seguma, iestrāde sienas segumā ar kabeļu kanāliem, gofrētajām caurulēm un gala apdare</t>
  </si>
  <si>
    <t xml:space="preserve">Telpu ģenerāluzkopšana pēc būvdarbu pabeigšanas – sienas, grīdas, logi, palodzes, stikla konstrukcijas, letes – mazgāšana, slaucīšana tsk. pirmreiizējā grīdu vaskošana,, apstrāde ar nodilumizturību pastiprinošiem līdzekļiem. </t>
  </si>
  <si>
    <t>Grīdas noklāšanas darbi</t>
  </si>
  <si>
    <t>Šahtas nodalošās ķieģeļu starpsienas (12 cm biezumā) augšējās kārtas attīrīšanas darbi - demontējot augšējo ķieģeļu mūra rindu</t>
  </si>
  <si>
    <t>Knauf Grunts Tiefengrund LF vai ekvivalents</t>
  </si>
  <si>
    <t>l</t>
  </si>
  <si>
    <t xml:space="preserve">Šahtas ķieģeļu sarpsienas augšējās malas un  šķērsojošo komunikāciju aizdares un noblīvēšanas darbi </t>
  </si>
  <si>
    <t>ugunsdrošās minerālvates plāksnes, iepriekš apstrādātas ar PROMASTOP ugunsdrošo pārklājumu, tips E vai analogs(iegūstot EI60)</t>
  </si>
  <si>
    <t>Ugunsdrošās putas PROMAFOAM-C  vai analogs(iegūstot EI30 līdz EI60)</t>
  </si>
  <si>
    <t>gab.</t>
  </si>
  <si>
    <t>Ugunsdrošā blīvlenta Promastop W</t>
  </si>
  <si>
    <t>Ugunsdrošā PROMAT špaktelēšanas masa vai analogs(iegūstot EI60)</t>
  </si>
  <si>
    <t>kg</t>
  </si>
  <si>
    <t>Ugunsdrošā PROMASTOP sistēmas tepe vai analogs(iegūstot EI60)</t>
  </si>
  <si>
    <t>Darba vietas uzkopšanas darbi</t>
  </si>
  <si>
    <t>1-3</t>
  </si>
  <si>
    <t>1.-Stāvs</t>
  </si>
  <si>
    <t>Vienviru ugunsdrošās revīzijas lūkas EI60 Padilla (1000x1000) vai ekvivalents</t>
  </si>
  <si>
    <r>
      <t xml:space="preserve">PROMASTOP </t>
    </r>
    <r>
      <rPr>
        <b/>
        <u/>
        <sz val="11"/>
        <rFont val="Times New Roman"/>
        <family val="1"/>
        <charset val="186"/>
      </rPr>
      <t>ugunsdrošā manšete 50mm</t>
    </r>
    <r>
      <rPr>
        <sz val="11"/>
        <rFont val="Times New Roman"/>
        <family val="1"/>
        <charset val="186"/>
      </rPr>
      <t xml:space="preserve"> vai analogs(iegūstot EI60)</t>
    </r>
  </si>
  <si>
    <t>Lokālā tāme Nr. 3-1</t>
  </si>
  <si>
    <t>Tāme sastādīta 2018. gada tirgus cenās, pamatojoties uz  SIA "BM projekts" veikto tehnisko apsekojumu.</t>
  </si>
  <si>
    <t>Ugunsdrošo blīvējumu izveides darbi</t>
  </si>
  <si>
    <t xml:space="preserve">Ruļļu restes - profils AEG56 montāža virs ieejas durvīm, esošās ruļļu restes demontāža, </t>
  </si>
  <si>
    <t>Revīzijas lūkas izveide ( izmēri 2000x500) no metāla režga, darbos paredzēt revīzijas lūkas, atbalsta lenķu pulverkrāsošānu Pasūtītāja norādītajā tonī, pieslēguma, atbalsta vietas izbūvēt no ekvilaventa materiāla metāla profiliem</t>
  </si>
  <si>
    <t>Paredzēt jaunas normatīviem atbilstošas divviru durvis, ar stiklojumu, durvju konstrukcija - Alumīnija rāmis, krāsots-RAL 9006, durvju konstrukcijas ugunsnoturības klase EI30. Durvju vērtnē iestrādāts ugunsdrošs stikls EI30, aprīkot ar noblīvētām piedurlīstēm un pašaizvēršanās mehānismu - GEZE synschronized door closers, kas secīgi aizver durvju vērtnes, slāpē durvju aizvēršanas troksni, var fiksēt durvis atvērtā stāvoklī. Durvis aprīkotas ar mehānismu - ELECTRIC EMERGENCY CLOSE, kas trauksmes signalizācijas gadījumā aizver durvis, ja tās atrodas atvērtā stāvoklī , aprīkot ar el. sprūdu, kuram durvju vērtnē un kārbā pievienots vājstrāvas kabelis (atstāt rezervi 5m). Durvju furnitūras materiāls: nerūsējošs tērauds, durvis slēdzamas no kāpņu telpas puses, no stāva puses durvīm vienmēr jābūt atveramām bez atslēgas. Durvis aprīkotas ar panikas rokturi atbilstoši EN1125.</t>
  </si>
  <si>
    <t>Ugunsdrošu EI-30 sienu izveide vertikālajām komunikāciju šahtām atbilstoši izmantojot PROMATECT-H gunsdrošībās plāksnses vai ekvil.</t>
  </si>
  <si>
    <t>Sastādīja: _____________________________</t>
  </si>
  <si>
    <t xml:space="preserve">Sertifikāta Nr.: </t>
  </si>
  <si>
    <t>3-1</t>
  </si>
  <si>
    <t>Cilindriska veida pie grīdas skrūvējamas durvju atdures no nerusējošā tērauda ar gumijas gredzenu trieciena mazināšanai.</t>
  </si>
  <si>
    <r>
      <t xml:space="preserve">Vinila grīdas seguma uzklāšana vējtverī un mitrajā zonā pie centrālās ieejas vestibilā 4x4 m. Segums Oneflor, ECOLOCK70, izmērs 914,4 x 914,4 mm, biezums 5 mm, tonis Onyx Dark Grey. Grīdas segums ieklājams ar Click sistēmu un </t>
    </r>
    <r>
      <rPr>
        <b/>
        <sz val="10"/>
        <color rgb="FFFF0000"/>
        <rFont val="Times New Roman"/>
        <family val="1"/>
        <charset val="186"/>
      </rPr>
      <t>līmējams pie esošā grīdas seguma.</t>
    </r>
    <r>
      <rPr>
        <sz val="10"/>
        <color rgb="FFFF0000"/>
        <rFont val="Times New Roman"/>
        <family val="1"/>
        <charset val="186"/>
      </rPr>
      <t xml:space="preserve"> (Nepieciešamības gadījumā špaktelēt šuves)</t>
    </r>
  </si>
</sst>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3" formatCode="_-* #,##0.00_-;\-* #,##0.00_-;_-* &quot;-&quot;??_-;_-@_-"/>
    <numFmt numFmtId="164" formatCode="_-* #,##0\$_-;\-* #,##0\$_-;_-* &quot;-$&quot;_-;_-@_-"/>
    <numFmt numFmtId="165" formatCode="_-* #,##0.00\$_-;\-* #,##0.00\$_-;_-* \-??\$_-;_-@_-"/>
    <numFmt numFmtId="166" formatCode="_-* #,##0.00_-;\-* #,##0.00_-;_-* \-??_-;_-@_-"/>
    <numFmt numFmtId="167" formatCode="_(* #,##0.00_);_(* \(#,##0.00\);_(* \-??_);_(@_)"/>
    <numFmt numFmtId="168" formatCode="m&quot;ont&quot;h\ d&quot;, &quot;yyyy"/>
    <numFmt numFmtId="169" formatCode="_-* #,##0_-;\-* #,##0_-;_-* \-_-;_-@_-"/>
    <numFmt numFmtId="170" formatCode="#.00"/>
    <numFmt numFmtId="171" formatCode="#."/>
    <numFmt numFmtId="172" formatCode="&quot;See Note  &quot;#"/>
    <numFmt numFmtId="173" formatCode="_-\£* #,##0_-;&quot;-£&quot;* #,##0_-;_-\£* \-_-;_-@_-"/>
    <numFmt numFmtId="174" formatCode="_-\£* #,##0.00_-;&quot;-£&quot;* #,##0.00_-;_-\£* \-??_-;_-@_-"/>
    <numFmt numFmtId="175" formatCode="_-* #,##0.00\ _L_s_-;\-* #,##0.00\ _L_s_-;_-* \-??\ _L_s_-;_-@_-"/>
    <numFmt numFmtId="176" formatCode="&quot;Ls &quot;#,##0.00"/>
    <numFmt numFmtId="177" formatCode="0.0"/>
    <numFmt numFmtId="178" formatCode="_-* #,##0.00_-;\-* #,##0.00_-;_-* &quot;-&quot;_-;_-@_-"/>
  </numFmts>
  <fonts count="55">
    <font>
      <sz val="10"/>
      <name val="Arial"/>
      <family val="2"/>
      <charset val="186"/>
    </font>
    <font>
      <sz val="10"/>
      <name val="Arial"/>
      <family val="2"/>
      <charset val="186"/>
    </font>
    <font>
      <sz val="10"/>
      <name val="Arial"/>
      <family val="2"/>
    </font>
    <font>
      <sz val="1"/>
      <color indexed="8"/>
      <name val="Courier New"/>
      <family val="3"/>
    </font>
    <font>
      <sz val="1"/>
      <color indexed="8"/>
      <name val="Courier New"/>
      <family val="1"/>
      <charset val="186"/>
    </font>
    <font>
      <sz val="10"/>
      <name val="Baltica"/>
    </font>
    <font>
      <sz val="11"/>
      <color indexed="17"/>
      <name val="Calibri"/>
      <family val="2"/>
      <charset val="186"/>
    </font>
    <font>
      <b/>
      <sz val="1"/>
      <color indexed="8"/>
      <name val="Courier New"/>
      <family val="3"/>
    </font>
    <font>
      <b/>
      <sz val="1"/>
      <color indexed="8"/>
      <name val="Courier New"/>
      <family val="1"/>
      <charset val="186"/>
    </font>
    <font>
      <b/>
      <sz val="18"/>
      <name val="ITCCenturyBookT"/>
    </font>
    <font>
      <b/>
      <sz val="14"/>
      <name val="ITCCenturyBookT"/>
    </font>
    <font>
      <sz val="14"/>
      <name val="ITCCenturyBookT"/>
    </font>
    <font>
      <sz val="10"/>
      <name val="Arial Cyr"/>
      <family val="2"/>
      <charset val="204"/>
    </font>
    <font>
      <sz val="8"/>
      <name val="Tahoma"/>
      <family val="2"/>
      <charset val="186"/>
    </font>
    <font>
      <sz val="9"/>
      <name val="Tahoma"/>
      <family val="2"/>
      <charset val="186"/>
    </font>
    <font>
      <sz val="11"/>
      <color indexed="60"/>
      <name val="Calibri"/>
      <family val="2"/>
      <charset val="186"/>
    </font>
    <font>
      <sz val="12"/>
      <name val="Courier New"/>
      <family val="3"/>
    </font>
    <font>
      <sz val="9"/>
      <name val="TextBook"/>
    </font>
    <font>
      <sz val="8"/>
      <name val="Arial"/>
      <family val="2"/>
    </font>
    <font>
      <i/>
      <sz val="10"/>
      <name val="Arial"/>
      <family val="2"/>
      <charset val="186"/>
    </font>
    <font>
      <sz val="8"/>
      <name val="Arial"/>
      <family val="2"/>
      <charset val="186"/>
    </font>
    <font>
      <sz val="10"/>
      <name val="Arial"/>
      <family val="2"/>
      <charset val="186"/>
    </font>
    <font>
      <sz val="8"/>
      <name val="Times New Roman"/>
      <family val="1"/>
      <charset val="186"/>
    </font>
    <font>
      <sz val="10"/>
      <name val="Arial"/>
      <family val="2"/>
      <charset val="204"/>
    </font>
    <font>
      <b/>
      <sz val="8"/>
      <name val="Times New Roman"/>
      <family val="1"/>
      <charset val="186"/>
    </font>
    <font>
      <sz val="10"/>
      <name val="Helv"/>
    </font>
    <font>
      <sz val="8"/>
      <color indexed="14"/>
      <name val="Times New Roman"/>
      <family val="1"/>
      <charset val="186"/>
    </font>
    <font>
      <sz val="10"/>
      <name val="Arial"/>
      <family val="2"/>
      <charset val="186"/>
    </font>
    <font>
      <sz val="10"/>
      <name val="Times New Roman"/>
      <family val="1"/>
      <charset val="186"/>
    </font>
    <font>
      <b/>
      <sz val="10"/>
      <color indexed="8"/>
      <name val="Times New Roman"/>
      <family val="1"/>
      <charset val="186"/>
    </font>
    <font>
      <b/>
      <sz val="10"/>
      <name val="Times New Roman"/>
      <family val="1"/>
      <charset val="186"/>
    </font>
    <font>
      <sz val="10"/>
      <name val="Times New Roman"/>
      <family val="1"/>
      <charset val="186"/>
    </font>
    <font>
      <sz val="10"/>
      <color indexed="8"/>
      <name val="Times New Roman"/>
      <family val="1"/>
    </font>
    <font>
      <sz val="10"/>
      <color indexed="58"/>
      <name val="Times New Roman"/>
      <family val="1"/>
      <charset val="186"/>
    </font>
    <font>
      <sz val="10"/>
      <color indexed="14"/>
      <name val="Times New Roman"/>
      <family val="1"/>
      <charset val="186"/>
    </font>
    <font>
      <sz val="9"/>
      <name val="Arial"/>
      <family val="2"/>
      <charset val="186"/>
    </font>
    <font>
      <b/>
      <sz val="10"/>
      <name val="Arial"/>
      <family val="2"/>
    </font>
    <font>
      <sz val="10"/>
      <name val="Arial"/>
      <family val="2"/>
      <charset val="1"/>
    </font>
    <font>
      <i/>
      <sz val="10"/>
      <name val="Times New Roman"/>
      <family val="1"/>
      <charset val="186"/>
    </font>
    <font>
      <sz val="9"/>
      <name val="Times New Roman"/>
      <family val="1"/>
      <charset val="186"/>
    </font>
    <font>
      <sz val="10"/>
      <name val="Times New Roman"/>
      <family val="1"/>
    </font>
    <font>
      <b/>
      <i/>
      <sz val="10"/>
      <name val="Times New Roman"/>
      <family val="1"/>
      <charset val="186"/>
    </font>
    <font>
      <i/>
      <sz val="10"/>
      <name val="Times New Roman"/>
      <family val="1"/>
    </font>
    <font>
      <i/>
      <sz val="9"/>
      <name val="Times New Roman"/>
      <family val="1"/>
      <charset val="186"/>
    </font>
    <font>
      <sz val="10"/>
      <name val="MS Sans Serif"/>
      <family val="2"/>
      <charset val="186"/>
    </font>
    <font>
      <b/>
      <sz val="12"/>
      <name val="Times New Roman"/>
      <family val="1"/>
    </font>
    <font>
      <sz val="12"/>
      <name val="Times New Roman"/>
      <family val="1"/>
      <charset val="186"/>
    </font>
    <font>
      <b/>
      <sz val="11"/>
      <color indexed="8"/>
      <name val="Times New Roman"/>
      <family val="1"/>
      <charset val="186"/>
    </font>
    <font>
      <sz val="11"/>
      <name val="Times New Roman"/>
      <family val="1"/>
      <charset val="186"/>
    </font>
    <font>
      <b/>
      <sz val="11"/>
      <name val="Times New Roman"/>
      <family val="1"/>
      <charset val="186"/>
    </font>
    <font>
      <b/>
      <u/>
      <sz val="11"/>
      <name val="Times New Roman"/>
      <family val="1"/>
      <charset val="186"/>
    </font>
    <font>
      <sz val="9"/>
      <color theme="1"/>
      <name val="Times New Roman"/>
      <family val="1"/>
      <charset val="204"/>
    </font>
    <font>
      <sz val="10"/>
      <color rgb="FFFF0000"/>
      <name val="Times New Roman"/>
      <family val="1"/>
      <charset val="186"/>
    </font>
    <font>
      <b/>
      <sz val="10"/>
      <color rgb="FFFF0000"/>
      <name val="Times New Roman"/>
      <family val="1"/>
      <charset val="186"/>
    </font>
    <font>
      <sz val="10"/>
      <color rgb="FF00B050"/>
      <name val="Times New Roman"/>
      <family val="1"/>
      <charset val="186"/>
    </font>
  </fonts>
  <fills count="7">
    <fill>
      <patternFill patternType="none"/>
    </fill>
    <fill>
      <patternFill patternType="gray125"/>
    </fill>
    <fill>
      <patternFill patternType="solid">
        <fgColor indexed="42"/>
        <bgColor indexed="27"/>
      </patternFill>
    </fill>
    <fill>
      <patternFill patternType="solid">
        <fgColor indexed="24"/>
        <bgColor indexed="22"/>
      </patternFill>
    </fill>
    <fill>
      <patternFill patternType="solid">
        <fgColor indexed="41"/>
        <bgColor indexed="31"/>
      </patternFill>
    </fill>
    <fill>
      <patternFill patternType="solid">
        <fgColor indexed="43"/>
        <bgColor indexed="26"/>
      </patternFill>
    </fill>
    <fill>
      <patternFill patternType="solid">
        <fgColor indexed="58"/>
        <bgColor indexed="59"/>
      </patternFill>
    </fill>
  </fills>
  <borders count="37">
    <border>
      <left/>
      <right/>
      <top/>
      <bottom/>
      <diagonal/>
    </border>
    <border>
      <left style="double">
        <color indexed="8"/>
      </left>
      <right style="double">
        <color indexed="8"/>
      </right>
      <top style="double">
        <color indexed="8"/>
      </top>
      <bottom style="double">
        <color indexed="8"/>
      </bottom>
      <diagonal/>
    </border>
    <border>
      <left style="hair">
        <color indexed="8"/>
      </left>
      <right style="hair">
        <color indexed="8"/>
      </right>
      <top style="hair">
        <color indexed="8"/>
      </top>
      <bottom style="hair">
        <color indexed="8"/>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8"/>
      </left>
      <right style="thin">
        <color indexed="8"/>
      </right>
      <top style="thin">
        <color indexed="8"/>
      </top>
      <bottom style="thin">
        <color indexed="8"/>
      </bottom>
      <diagonal/>
    </border>
    <border>
      <left style="thin">
        <color indexed="64"/>
      </left>
      <right style="thin">
        <color indexed="8"/>
      </right>
      <top style="thin">
        <color indexed="8"/>
      </top>
      <bottom style="thin">
        <color indexed="8"/>
      </bottom>
      <diagonal/>
    </border>
    <border>
      <left style="thin">
        <color indexed="8"/>
      </left>
      <right style="thin">
        <color indexed="64"/>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64"/>
      </right>
      <top style="thin">
        <color indexed="8"/>
      </top>
      <bottom/>
      <diagonal/>
    </border>
    <border>
      <left style="thin">
        <color indexed="64"/>
      </left>
      <right style="thin">
        <color indexed="8"/>
      </right>
      <top style="thin">
        <color indexed="8"/>
      </top>
      <bottom/>
      <diagonal/>
    </border>
    <border>
      <left/>
      <right style="thin">
        <color indexed="64"/>
      </right>
      <top style="thin">
        <color indexed="64"/>
      </top>
      <bottom style="thin">
        <color indexed="64"/>
      </bottom>
      <diagonal/>
    </border>
    <border>
      <left/>
      <right style="thin">
        <color indexed="8"/>
      </right>
      <top style="thin">
        <color indexed="8"/>
      </top>
      <bottom style="thin">
        <color indexed="8"/>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8"/>
      </right>
      <top style="medium">
        <color indexed="64"/>
      </top>
      <bottom style="thin">
        <color indexed="64"/>
      </bottom>
      <diagonal/>
    </border>
    <border>
      <left/>
      <right style="thin">
        <color indexed="8"/>
      </right>
      <top style="medium">
        <color indexed="64"/>
      </top>
      <bottom style="thin">
        <color indexed="64"/>
      </bottom>
      <diagonal/>
    </border>
    <border>
      <left style="thin">
        <color indexed="8"/>
      </left>
      <right style="thin">
        <color indexed="8"/>
      </right>
      <top style="medium">
        <color indexed="64"/>
      </top>
      <bottom style="thin">
        <color indexed="64"/>
      </bottom>
      <diagonal/>
    </border>
    <border>
      <left style="thin">
        <color indexed="8"/>
      </left>
      <right style="thin">
        <color indexed="8"/>
      </right>
      <top/>
      <bottom style="thin">
        <color indexed="8"/>
      </bottom>
      <diagonal/>
    </border>
    <border>
      <left style="thin">
        <color indexed="64"/>
      </left>
      <right style="thin">
        <color indexed="64"/>
      </right>
      <top/>
      <bottom/>
      <diagonal/>
    </border>
    <border>
      <left style="thin">
        <color indexed="8"/>
      </left>
      <right style="thin">
        <color indexed="8"/>
      </right>
      <top style="thin">
        <color indexed="64"/>
      </top>
      <bottom style="thin">
        <color indexed="8"/>
      </bottom>
      <diagonal/>
    </border>
    <border>
      <left style="thin">
        <color indexed="8"/>
      </left>
      <right style="thin">
        <color indexed="64"/>
      </right>
      <top style="thin">
        <color indexed="64"/>
      </top>
      <bottom style="thin">
        <color indexed="8"/>
      </bottom>
      <diagonal/>
    </border>
    <border>
      <left/>
      <right/>
      <top/>
      <bottom style="thin">
        <color indexed="8"/>
      </bottom>
      <diagonal/>
    </border>
    <border>
      <left/>
      <right/>
      <top style="thin">
        <color indexed="8"/>
      </top>
      <bottom/>
      <diagonal/>
    </border>
    <border>
      <left style="thin">
        <color indexed="64"/>
      </left>
      <right style="thin">
        <color indexed="8"/>
      </right>
      <top style="thin">
        <color indexed="64"/>
      </top>
      <bottom style="thin">
        <color indexed="8"/>
      </bottom>
      <diagonal/>
    </border>
    <border>
      <left style="thin">
        <color indexed="8"/>
      </left>
      <right style="thin">
        <color indexed="8"/>
      </right>
      <top style="thin">
        <color indexed="64"/>
      </top>
      <bottom style="medium">
        <color indexed="8"/>
      </bottom>
      <diagonal/>
    </border>
    <border>
      <left style="thin">
        <color indexed="8"/>
      </left>
      <right style="thin">
        <color indexed="8"/>
      </right>
      <top style="medium">
        <color indexed="8"/>
      </top>
      <bottom style="thin">
        <color indexed="64"/>
      </bottom>
      <diagonal/>
    </border>
    <border>
      <left/>
      <right/>
      <top/>
      <bottom style="thin">
        <color indexed="64"/>
      </bottom>
      <diagonal/>
    </border>
    <border>
      <left style="thin">
        <color indexed="64"/>
      </left>
      <right/>
      <top style="thin">
        <color indexed="64"/>
      </top>
      <bottom style="medium">
        <color indexed="8"/>
      </bottom>
      <diagonal/>
    </border>
    <border>
      <left style="thin">
        <color indexed="64"/>
      </left>
      <right/>
      <top style="medium">
        <color indexed="8"/>
      </top>
      <bottom style="thin">
        <color indexed="64"/>
      </bottom>
      <diagonal/>
    </border>
    <border>
      <left style="thin">
        <color indexed="64"/>
      </left>
      <right style="thin">
        <color indexed="8"/>
      </right>
      <top style="thin">
        <color indexed="64"/>
      </top>
      <bottom style="medium">
        <color indexed="8"/>
      </bottom>
      <diagonal/>
    </border>
    <border>
      <left style="thin">
        <color indexed="64"/>
      </left>
      <right style="thin">
        <color indexed="8"/>
      </right>
      <top style="medium">
        <color indexed="8"/>
      </top>
      <bottom style="thin">
        <color indexed="64"/>
      </bottom>
      <diagonal/>
    </border>
    <border>
      <left style="thin">
        <color indexed="8"/>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8"/>
      </left>
      <right/>
      <top style="medium">
        <color indexed="64"/>
      </top>
      <bottom style="thin">
        <color indexed="64"/>
      </bottom>
      <diagonal/>
    </border>
    <border>
      <left/>
      <right/>
      <top style="medium">
        <color indexed="64"/>
      </top>
      <bottom style="thin">
        <color indexed="64"/>
      </bottom>
      <diagonal/>
    </border>
  </borders>
  <cellStyleXfs count="58">
    <xf numFmtId="0" fontId="0" fillId="0" borderId="0"/>
    <xf numFmtId="0" fontId="2" fillId="0" borderId="0"/>
    <xf numFmtId="0" fontId="21" fillId="0" borderId="0"/>
    <xf numFmtId="0" fontId="21" fillId="0" borderId="0"/>
    <xf numFmtId="0" fontId="2" fillId="0" borderId="0"/>
    <xf numFmtId="0" fontId="21" fillId="0" borderId="0"/>
    <xf numFmtId="164" fontId="21" fillId="0" borderId="0" applyFill="0" applyBorder="0" applyAlignment="0" applyProtection="0"/>
    <xf numFmtId="165" fontId="21" fillId="0" borderId="0" applyFill="0" applyBorder="0" applyAlignment="0" applyProtection="0"/>
    <xf numFmtId="166" fontId="21" fillId="0" borderId="0" applyFill="0" applyBorder="0" applyAlignment="0" applyProtection="0"/>
    <xf numFmtId="166" fontId="21" fillId="0" borderId="0" applyFill="0" applyBorder="0" applyAlignment="0" applyProtection="0"/>
    <xf numFmtId="167" fontId="21" fillId="0" borderId="0" applyFill="0" applyBorder="0" applyAlignment="0" applyProtection="0"/>
    <xf numFmtId="0" fontId="2" fillId="0" borderId="1">
      <alignment textRotation="90"/>
    </xf>
    <xf numFmtId="0" fontId="2" fillId="0" borderId="1">
      <alignment textRotation="90"/>
    </xf>
    <xf numFmtId="168" fontId="3" fillId="0" borderId="0">
      <protection locked="0"/>
    </xf>
    <xf numFmtId="168" fontId="4" fillId="0" borderId="0">
      <protection locked="0"/>
    </xf>
    <xf numFmtId="169" fontId="21" fillId="0" borderId="0" applyFill="0" applyBorder="0" applyAlignment="0" applyProtection="0"/>
    <xf numFmtId="166" fontId="21" fillId="0" borderId="0" applyFill="0" applyBorder="0" applyAlignment="0" applyProtection="0"/>
    <xf numFmtId="0" fontId="5" fillId="0" borderId="0" applyNumberFormat="0"/>
    <xf numFmtId="0" fontId="37" fillId="0" borderId="0"/>
    <xf numFmtId="170" fontId="3" fillId="0" borderId="0">
      <protection locked="0"/>
    </xf>
    <xf numFmtId="170" fontId="4" fillId="0" borderId="0">
      <protection locked="0"/>
    </xf>
    <xf numFmtId="0" fontId="6" fillId="2" borderId="0" applyNumberFormat="0" applyBorder="0" applyAlignment="0" applyProtection="0"/>
    <xf numFmtId="171" fontId="7" fillId="0" borderId="0">
      <protection locked="0"/>
    </xf>
    <xf numFmtId="171" fontId="8" fillId="0" borderId="0">
      <protection locked="0"/>
    </xf>
    <xf numFmtId="171" fontId="7" fillId="0" borderId="0">
      <protection locked="0"/>
    </xf>
    <xf numFmtId="171" fontId="8" fillId="0" borderId="0">
      <protection locked="0"/>
    </xf>
    <xf numFmtId="0" fontId="9" fillId="3" borderId="0"/>
    <xf numFmtId="0" fontId="10" fillId="4" borderId="0"/>
    <xf numFmtId="0" fontId="11" fillId="0" borderId="0"/>
    <xf numFmtId="0" fontId="12" fillId="0" borderId="0"/>
    <xf numFmtId="0" fontId="13" fillId="0" borderId="2">
      <alignment vertical="center"/>
    </xf>
    <xf numFmtId="0" fontId="14" fillId="0" borderId="2">
      <alignment vertical="center"/>
    </xf>
    <xf numFmtId="0" fontId="15" fillId="5" borderId="0" applyNumberFormat="0" applyBorder="0" applyAlignment="0" applyProtection="0"/>
    <xf numFmtId="0" fontId="21" fillId="0" borderId="0"/>
    <xf numFmtId="0" fontId="2" fillId="0" borderId="0"/>
    <xf numFmtId="0" fontId="21" fillId="0" borderId="0"/>
    <xf numFmtId="0" fontId="21" fillId="0" borderId="0"/>
    <xf numFmtId="0" fontId="44" fillId="0" borderId="0"/>
    <xf numFmtId="0" fontId="21" fillId="0" borderId="0" applyNumberFormat="0" applyFill="0" applyBorder="0" applyAlignment="0" applyProtection="0"/>
    <xf numFmtId="0" fontId="21" fillId="0" borderId="0"/>
    <xf numFmtId="0" fontId="16" fillId="0" borderId="0"/>
    <xf numFmtId="0" fontId="1" fillId="0" borderId="0"/>
    <xf numFmtId="0" fontId="1" fillId="0" borderId="0"/>
    <xf numFmtId="0" fontId="25" fillId="0" borderId="0"/>
    <xf numFmtId="0" fontId="2" fillId="0" borderId="0"/>
    <xf numFmtId="0" fontId="23" fillId="0" borderId="0"/>
    <xf numFmtId="0" fontId="27" fillId="0" borderId="0"/>
    <xf numFmtId="9" fontId="21" fillId="0" borderId="0" applyFill="0" applyBorder="0" applyAlignment="0" applyProtection="0"/>
    <xf numFmtId="0" fontId="17" fillId="0" borderId="0"/>
    <xf numFmtId="0" fontId="21" fillId="6" borderId="0"/>
    <xf numFmtId="0" fontId="2" fillId="0" borderId="0"/>
    <xf numFmtId="0" fontId="2" fillId="0" borderId="0"/>
    <xf numFmtId="172" fontId="18" fillId="0" borderId="0">
      <alignment horizontal="left"/>
    </xf>
    <xf numFmtId="173" fontId="21" fillId="0" borderId="0" applyFill="0" applyBorder="0" applyAlignment="0" applyProtection="0"/>
    <xf numFmtId="174" fontId="21" fillId="0" borderId="0" applyFill="0" applyBorder="0" applyAlignment="0" applyProtection="0"/>
    <xf numFmtId="0" fontId="21" fillId="0" borderId="0"/>
    <xf numFmtId="175" fontId="21" fillId="0" borderId="0" applyFill="0" applyBorder="0" applyAlignment="0" applyProtection="0"/>
    <xf numFmtId="43" fontId="21" fillId="0" borderId="0" applyFont="0" applyFill="0" applyBorder="0" applyAlignment="0" applyProtection="0"/>
  </cellStyleXfs>
  <cellXfs count="294">
    <xf numFmtId="0" fontId="0" fillId="0" borderId="0" xfId="0"/>
    <xf numFmtId="0" fontId="22" fillId="0" borderId="0" xfId="0" applyFont="1" applyBorder="1" applyAlignment="1">
      <alignment vertical="center"/>
    </xf>
    <xf numFmtId="177" fontId="22" fillId="0" borderId="0" xfId="45" applyNumberFormat="1" applyFont="1" applyFill="1" applyBorder="1" applyAlignment="1">
      <alignment horizontal="left" vertical="center"/>
    </xf>
    <xf numFmtId="0" fontId="22" fillId="0" borderId="0" xfId="0" applyFont="1" applyAlignment="1">
      <alignment vertical="center"/>
    </xf>
    <xf numFmtId="4" fontId="26" fillId="0" borderId="3" xfId="0" applyNumberFormat="1" applyFont="1" applyFill="1" applyBorder="1" applyAlignment="1">
      <alignment horizontal="right" vertical="center" wrapText="1"/>
    </xf>
    <xf numFmtId="4" fontId="22" fillId="0" borderId="3" xfId="0" applyNumberFormat="1" applyFont="1" applyFill="1" applyBorder="1" applyAlignment="1">
      <alignment horizontal="right" vertical="center" wrapText="1"/>
    </xf>
    <xf numFmtId="0" fontId="22" fillId="0" borderId="3" xfId="0" applyFont="1" applyFill="1" applyBorder="1" applyAlignment="1">
      <alignment horizontal="center" vertical="center"/>
    </xf>
    <xf numFmtId="0" fontId="21" fillId="0" borderId="3" xfId="41" applyFont="1" applyFill="1" applyBorder="1" applyAlignment="1">
      <alignment horizontal="center" vertical="center" wrapText="1"/>
    </xf>
    <xf numFmtId="0" fontId="21" fillId="0" borderId="3" xfId="41" applyFont="1" applyFill="1" applyBorder="1" applyAlignment="1">
      <alignment horizontal="left" vertical="center" wrapText="1"/>
    </xf>
    <xf numFmtId="4" fontId="21" fillId="0" borderId="3" xfId="42" applyNumberFormat="1" applyFont="1" applyFill="1" applyBorder="1" applyAlignment="1" applyProtection="1">
      <alignment horizontal="center" vertical="center" wrapText="1"/>
      <protection hidden="1"/>
    </xf>
    <xf numFmtId="0" fontId="19" fillId="0" borderId="3" xfId="42" applyFont="1" applyFill="1" applyBorder="1" applyAlignment="1">
      <alignment horizontal="left" vertical="center" wrapText="1"/>
    </xf>
    <xf numFmtId="4" fontId="21" fillId="0" borderId="3" xfId="42" applyNumberFormat="1" applyFont="1" applyFill="1" applyBorder="1" applyAlignment="1">
      <alignment horizontal="center" vertical="center" wrapText="1"/>
    </xf>
    <xf numFmtId="0" fontId="24" fillId="0" borderId="0" xfId="0" applyFont="1" applyBorder="1" applyAlignment="1">
      <alignment horizontal="right" vertical="center"/>
    </xf>
    <xf numFmtId="4" fontId="24" fillId="0" borderId="0" xfId="0" applyNumberFormat="1" applyFont="1" applyBorder="1" applyAlignment="1">
      <alignment vertical="center"/>
    </xf>
    <xf numFmtId="4" fontId="22" fillId="0" borderId="0" xfId="0" applyNumberFormat="1" applyFont="1" applyBorder="1" applyAlignment="1">
      <alignment vertical="center"/>
    </xf>
    <xf numFmtId="0" fontId="28" fillId="0" borderId="0" xfId="0" applyFont="1" applyFill="1" applyAlignment="1">
      <alignment vertical="center"/>
    </xf>
    <xf numFmtId="0" fontId="28" fillId="0" borderId="3" xfId="0" applyFont="1" applyFill="1" applyBorder="1" applyAlignment="1">
      <alignment horizontal="center" vertical="center"/>
    </xf>
    <xf numFmtId="0" fontId="28" fillId="0" borderId="3" xfId="0" applyFont="1" applyFill="1" applyBorder="1" applyAlignment="1">
      <alignment horizontal="left" vertical="center" wrapText="1"/>
    </xf>
    <xf numFmtId="2" fontId="28" fillId="0" borderId="3" xfId="0" applyNumberFormat="1" applyFont="1" applyFill="1" applyBorder="1" applyAlignment="1">
      <alignment horizontal="center" vertical="center"/>
    </xf>
    <xf numFmtId="2" fontId="28" fillId="0" borderId="3" xfId="0" applyNumberFormat="1" applyFont="1" applyFill="1" applyBorder="1" applyAlignment="1">
      <alignment horizontal="right" vertical="center"/>
    </xf>
    <xf numFmtId="177" fontId="28" fillId="0" borderId="0" xfId="45" applyNumberFormat="1" applyFont="1" applyFill="1" applyBorder="1" applyAlignment="1">
      <alignment horizontal="center" vertical="center"/>
    </xf>
    <xf numFmtId="177" fontId="28" fillId="0" borderId="0" xfId="45" applyNumberFormat="1" applyFont="1" applyBorder="1" applyAlignment="1">
      <alignment vertical="center"/>
    </xf>
    <xf numFmtId="177" fontId="29" fillId="0" borderId="0" xfId="45" applyNumberFormat="1" applyFont="1" applyFill="1" applyBorder="1" applyAlignment="1">
      <alignment horizontal="center" vertical="center"/>
    </xf>
    <xf numFmtId="0" fontId="28" fillId="0" borderId="0" xfId="0" applyFont="1" applyBorder="1" applyAlignment="1">
      <alignment vertical="center"/>
    </xf>
    <xf numFmtId="0" fontId="30" fillId="0" borderId="0" xfId="0" applyFont="1" applyBorder="1" applyAlignment="1">
      <alignment vertical="center"/>
    </xf>
    <xf numFmtId="0" fontId="30" fillId="0" borderId="0" xfId="0" applyFont="1" applyBorder="1" applyAlignment="1">
      <alignment vertical="center" wrapText="1"/>
    </xf>
    <xf numFmtId="0" fontId="28" fillId="0" borderId="0" xfId="0" applyFont="1" applyAlignment="1">
      <alignment vertical="center" wrapText="1"/>
    </xf>
    <xf numFmtId="0" fontId="28" fillId="0" borderId="0" xfId="0" applyFont="1" applyBorder="1" applyAlignment="1">
      <alignment vertical="center" wrapText="1"/>
    </xf>
    <xf numFmtId="177" fontId="28" fillId="0" borderId="0" xfId="45" applyNumberFormat="1" applyFont="1" applyFill="1" applyBorder="1" applyAlignment="1">
      <alignment vertical="center"/>
    </xf>
    <xf numFmtId="49" fontId="30" fillId="0" borderId="0" xfId="45" applyNumberFormat="1" applyFont="1" applyBorder="1" applyAlignment="1">
      <alignment vertical="center"/>
    </xf>
    <xf numFmtId="177" fontId="28" fillId="0" borderId="0" xfId="45" applyNumberFormat="1" applyFont="1" applyBorder="1" applyAlignment="1">
      <alignment vertical="center" wrapText="1"/>
    </xf>
    <xf numFmtId="177" fontId="28" fillId="0" borderId="0" xfId="45" applyNumberFormat="1" applyFont="1" applyBorder="1" applyAlignment="1">
      <alignment horizontal="center" vertical="center"/>
    </xf>
    <xf numFmtId="2" fontId="28" fillId="0" borderId="0" xfId="45" applyNumberFormat="1" applyFont="1" applyBorder="1" applyAlignment="1">
      <alignment horizontal="center" vertical="center"/>
    </xf>
    <xf numFmtId="177" fontId="28" fillId="0" borderId="0" xfId="45" applyNumberFormat="1" applyFont="1" applyBorder="1" applyAlignment="1">
      <alignment horizontal="left" vertical="center"/>
    </xf>
    <xf numFmtId="2" fontId="30" fillId="0" borderId="0" xfId="45" applyNumberFormat="1" applyFont="1" applyFill="1" applyBorder="1" applyAlignment="1">
      <alignment horizontal="left" vertical="center"/>
    </xf>
    <xf numFmtId="0" fontId="28" fillId="0" borderId="0" xfId="45" applyFont="1" applyFill="1" applyBorder="1" applyAlignment="1">
      <alignment horizontal="left" vertical="center"/>
    </xf>
    <xf numFmtId="0" fontId="28" fillId="0" borderId="0" xfId="45" applyFont="1" applyFill="1" applyBorder="1" applyAlignment="1">
      <alignment horizontal="center" vertical="center"/>
    </xf>
    <xf numFmtId="49" fontId="30" fillId="0" borderId="0" xfId="45" applyNumberFormat="1" applyFont="1" applyBorder="1" applyAlignment="1">
      <alignment horizontal="center" vertical="center"/>
    </xf>
    <xf numFmtId="177" fontId="28" fillId="0" borderId="0" xfId="45" applyNumberFormat="1" applyFont="1" applyBorder="1" applyAlignment="1">
      <alignment horizontal="center" vertical="center" wrapText="1"/>
    </xf>
    <xf numFmtId="1" fontId="28" fillId="0" borderId="3" xfId="45" applyNumberFormat="1" applyFont="1" applyFill="1" applyBorder="1" applyAlignment="1">
      <alignment horizontal="center" vertical="center" wrapText="1"/>
    </xf>
    <xf numFmtId="0" fontId="31" fillId="0" borderId="3" xfId="0" applyNumberFormat="1" applyFont="1" applyFill="1" applyBorder="1" applyAlignment="1" applyProtection="1">
      <alignment vertical="center" wrapText="1"/>
    </xf>
    <xf numFmtId="0" fontId="32" fillId="0" borderId="3" xfId="0" applyFont="1" applyFill="1" applyBorder="1" applyAlignment="1">
      <alignment horizontal="center" vertical="center"/>
    </xf>
    <xf numFmtId="2" fontId="28" fillId="0" borderId="3" xfId="45" applyNumberFormat="1" applyFont="1" applyFill="1" applyBorder="1" applyAlignment="1">
      <alignment horizontal="center" vertical="center"/>
    </xf>
    <xf numFmtId="4" fontId="33" fillId="0" borderId="3" xfId="0" applyNumberFormat="1" applyFont="1" applyFill="1" applyBorder="1" applyAlignment="1">
      <alignment vertical="center" wrapText="1"/>
    </xf>
    <xf numFmtId="4" fontId="34" fillId="0" borderId="3" xfId="0" applyNumberFormat="1" applyFont="1" applyFill="1" applyBorder="1" applyAlignment="1">
      <alignment vertical="center" wrapText="1"/>
    </xf>
    <xf numFmtId="4" fontId="28" fillId="0" borderId="3" xfId="0" applyNumberFormat="1" applyFont="1" applyFill="1" applyBorder="1" applyAlignment="1">
      <alignment vertical="center" wrapText="1"/>
    </xf>
    <xf numFmtId="1" fontId="28" fillId="0" borderId="4" xfId="0" applyNumberFormat="1" applyFont="1" applyFill="1" applyBorder="1" applyAlignment="1">
      <alignment horizontal="center" vertical="center" wrapText="1"/>
    </xf>
    <xf numFmtId="0" fontId="32" fillId="0" borderId="4" xfId="0" applyFont="1" applyFill="1" applyBorder="1" applyAlignment="1">
      <alignment horizontal="center" vertical="center"/>
    </xf>
    <xf numFmtId="0" fontId="28" fillId="0" borderId="0" xfId="0" applyFont="1" applyFill="1" applyAlignment="1">
      <alignment horizontal="left" vertical="center"/>
    </xf>
    <xf numFmtId="0" fontId="28" fillId="0" borderId="3" xfId="0" applyNumberFormat="1" applyFont="1" applyFill="1" applyBorder="1" applyAlignment="1">
      <alignment horizontal="center" vertical="center" wrapText="1"/>
    </xf>
    <xf numFmtId="0" fontId="28" fillId="0" borderId="3" xfId="0" applyFont="1" applyFill="1" applyBorder="1" applyAlignment="1">
      <alignment horizontal="center" vertical="center" wrapText="1"/>
    </xf>
    <xf numFmtId="2" fontId="28" fillId="0" borderId="3" xfId="0" applyNumberFormat="1" applyFont="1" applyFill="1" applyBorder="1" applyAlignment="1">
      <alignment horizontal="center" vertical="center" wrapText="1"/>
    </xf>
    <xf numFmtId="2" fontId="33" fillId="0" borderId="3" xfId="0" applyNumberFormat="1" applyFont="1" applyFill="1" applyBorder="1" applyAlignment="1">
      <alignment horizontal="right" vertical="center"/>
    </xf>
    <xf numFmtId="2" fontId="34" fillId="0" borderId="3" xfId="0" applyNumberFormat="1" applyFont="1" applyFill="1" applyBorder="1" applyAlignment="1">
      <alignment horizontal="right" vertical="center"/>
    </xf>
    <xf numFmtId="177" fontId="30" fillId="0" borderId="0" xfId="45" applyNumberFormat="1" applyFont="1" applyFill="1" applyBorder="1" applyAlignment="1">
      <alignment vertical="center"/>
    </xf>
    <xf numFmtId="49" fontId="28" fillId="0" borderId="0" xfId="45" applyNumberFormat="1" applyFont="1" applyBorder="1" applyAlignment="1">
      <alignment vertical="center" wrapText="1"/>
    </xf>
    <xf numFmtId="0" fontId="22" fillId="0" borderId="4" xfId="0" applyFont="1" applyFill="1" applyBorder="1" applyAlignment="1">
      <alignment horizontal="center" vertical="center"/>
    </xf>
    <xf numFmtId="0" fontId="28" fillId="0" borderId="4" xfId="0" applyNumberFormat="1" applyFont="1" applyFill="1" applyBorder="1" applyAlignment="1" applyProtection="1">
      <alignment vertical="center" wrapText="1"/>
    </xf>
    <xf numFmtId="0" fontId="28" fillId="0" borderId="3" xfId="0" applyNumberFormat="1" applyFont="1" applyFill="1" applyBorder="1" applyAlignment="1" applyProtection="1">
      <alignment vertical="center" wrapText="1"/>
    </xf>
    <xf numFmtId="4" fontId="24" fillId="0" borderId="0" xfId="0" applyNumberFormat="1" applyFont="1" applyBorder="1" applyAlignment="1">
      <alignment horizontal="center" vertical="center"/>
    </xf>
    <xf numFmtId="49" fontId="28" fillId="0" borderId="3" xfId="45" applyNumberFormat="1" applyFont="1" applyFill="1" applyBorder="1" applyAlignment="1">
      <alignment horizontal="center" vertical="center" wrapText="1"/>
    </xf>
    <xf numFmtId="0" fontId="30" fillId="0" borderId="3" xfId="0" applyNumberFormat="1" applyFont="1" applyFill="1" applyBorder="1" applyAlignment="1" applyProtection="1">
      <alignment vertical="center" wrapText="1"/>
    </xf>
    <xf numFmtId="2" fontId="28" fillId="0" borderId="4" xfId="45" applyNumberFormat="1" applyFont="1" applyFill="1" applyBorder="1" applyAlignment="1">
      <alignment horizontal="center" vertical="center"/>
    </xf>
    <xf numFmtId="39" fontId="35" fillId="0" borderId="5" xfId="0" applyNumberFormat="1" applyFont="1" applyFill="1" applyBorder="1" applyAlignment="1">
      <alignment horizontal="center" vertical="center"/>
    </xf>
    <xf numFmtId="39" fontId="35" fillId="0" borderId="3" xfId="0" applyNumberFormat="1" applyFont="1" applyFill="1" applyBorder="1" applyAlignment="1">
      <alignment horizontal="center" vertical="center" wrapText="1"/>
    </xf>
    <xf numFmtId="39" fontId="35" fillId="0" borderId="5" xfId="0" applyNumberFormat="1" applyFont="1" applyFill="1" applyBorder="1" applyAlignment="1">
      <alignment horizontal="center" vertical="center" wrapText="1"/>
    </xf>
    <xf numFmtId="4" fontId="35" fillId="0" borderId="5" xfId="0" applyNumberFormat="1" applyFont="1" applyFill="1" applyBorder="1" applyAlignment="1">
      <alignment horizontal="center" vertical="center" wrapText="1"/>
    </xf>
    <xf numFmtId="0" fontId="28" fillId="0" borderId="0" xfId="18" applyNumberFormat="1" applyFont="1" applyFill="1" applyBorder="1" applyAlignment="1" applyProtection="1">
      <alignment horizontal="left" vertical="center"/>
    </xf>
    <xf numFmtId="0" fontId="28" fillId="0" borderId="0" xfId="18" applyNumberFormat="1" applyFont="1" applyFill="1" applyBorder="1" applyAlignment="1" applyProtection="1">
      <alignment vertical="center"/>
    </xf>
    <xf numFmtId="0" fontId="28" fillId="0" borderId="0" xfId="18" applyNumberFormat="1" applyFont="1" applyFill="1" applyBorder="1" applyAlignment="1" applyProtection="1">
      <alignment horizontal="right" vertical="center"/>
    </xf>
    <xf numFmtId="0" fontId="38" fillId="0" borderId="0" xfId="18" applyNumberFormat="1" applyFont="1" applyFill="1" applyBorder="1" applyAlignment="1" applyProtection="1">
      <alignment horizontal="center" vertical="center"/>
    </xf>
    <xf numFmtId="0" fontId="28" fillId="0" borderId="0" xfId="0" applyFont="1" applyAlignment="1">
      <alignment vertical="center"/>
    </xf>
    <xf numFmtId="176" fontId="28" fillId="0" borderId="0" xfId="0" applyNumberFormat="1" applyFont="1" applyAlignment="1">
      <alignment horizontal="left" vertical="center"/>
    </xf>
    <xf numFmtId="0" fontId="28" fillId="0" borderId="0" xfId="0" applyFont="1" applyAlignment="1">
      <alignment horizontal="right" vertical="center"/>
    </xf>
    <xf numFmtId="3" fontId="28" fillId="0" borderId="0" xfId="0" applyNumberFormat="1" applyFont="1" applyFill="1" applyAlignment="1">
      <alignment horizontal="left" vertical="center"/>
    </xf>
    <xf numFmtId="0" fontId="28" fillId="0" borderId="0" xfId="0" applyFont="1" applyFill="1" applyAlignment="1">
      <alignment horizontal="right" vertical="center"/>
    </xf>
    <xf numFmtId="0" fontId="28" fillId="0" borderId="0" xfId="0" applyFont="1" applyAlignment="1">
      <alignment horizontal="left" vertical="center"/>
    </xf>
    <xf numFmtId="0" fontId="28" fillId="0" borderId="5" xfId="0" applyFont="1" applyBorder="1" applyAlignment="1">
      <alignment horizontal="center" vertical="center" wrapText="1"/>
    </xf>
    <xf numFmtId="0" fontId="28" fillId="0" borderId="6" xfId="0" applyFont="1" applyBorder="1" applyAlignment="1">
      <alignment vertical="center"/>
    </xf>
    <xf numFmtId="0" fontId="28" fillId="0" borderId="5" xfId="0" applyFont="1" applyBorder="1" applyAlignment="1">
      <alignment vertical="center"/>
    </xf>
    <xf numFmtId="0" fontId="41" fillId="0" borderId="5" xfId="0" applyFont="1" applyBorder="1" applyAlignment="1">
      <alignment vertical="center"/>
    </xf>
    <xf numFmtId="4" fontId="28" fillId="0" borderId="5" xfId="0" applyNumberFormat="1" applyFont="1" applyBorder="1" applyAlignment="1">
      <alignment vertical="center"/>
    </xf>
    <xf numFmtId="4" fontId="28" fillId="0" borderId="7" xfId="0" applyNumberFormat="1" applyFont="1" applyBorder="1" applyAlignment="1">
      <alignment vertical="center"/>
    </xf>
    <xf numFmtId="0" fontId="28" fillId="0" borderId="6" xfId="0" applyFont="1" applyBorder="1" applyAlignment="1">
      <alignment horizontal="center" vertical="center"/>
    </xf>
    <xf numFmtId="49" fontId="28" fillId="0" borderId="5" xfId="0" applyNumberFormat="1" applyFont="1" applyBorder="1" applyAlignment="1">
      <alignment horizontal="center" vertical="center" wrapText="1"/>
    </xf>
    <xf numFmtId="0" fontId="28" fillId="0" borderId="5" xfId="0" applyFont="1" applyBorder="1" applyAlignment="1">
      <alignment vertical="center" wrapText="1"/>
    </xf>
    <xf numFmtId="4" fontId="28" fillId="0" borderId="5" xfId="0" applyNumberFormat="1" applyFont="1" applyBorder="1" applyAlignment="1">
      <alignment horizontal="center" vertical="center"/>
    </xf>
    <xf numFmtId="0" fontId="28" fillId="0" borderId="8" xfId="0" applyFont="1" applyBorder="1" applyAlignment="1">
      <alignment vertical="center" wrapText="1"/>
    </xf>
    <xf numFmtId="4" fontId="28" fillId="0" borderId="8" xfId="0" applyNumberFormat="1" applyFont="1" applyBorder="1" applyAlignment="1">
      <alignment horizontal="center" vertical="center"/>
    </xf>
    <xf numFmtId="4" fontId="28" fillId="0" borderId="7" xfId="0" applyNumberFormat="1" applyFont="1" applyBorder="1" applyAlignment="1">
      <alignment horizontal="center" vertical="center"/>
    </xf>
    <xf numFmtId="4" fontId="28" fillId="0" borderId="9" xfId="0" applyNumberFormat="1" applyFont="1" applyBorder="1" applyAlignment="1">
      <alignment horizontal="center" vertical="center"/>
    </xf>
    <xf numFmtId="4" fontId="28" fillId="0" borderId="0" xfId="0" applyNumberFormat="1" applyFont="1" applyAlignment="1">
      <alignment horizontal="center" vertical="center"/>
    </xf>
    <xf numFmtId="4" fontId="36" fillId="0" borderId="3" xfId="42" applyNumberFormat="1" applyFont="1" applyFill="1" applyBorder="1" applyAlignment="1" applyProtection="1">
      <alignment horizontal="center" vertical="center" wrapText="1"/>
      <protection hidden="1"/>
    </xf>
    <xf numFmtId="0" fontId="21" fillId="0" borderId="0" xfId="42" applyFont="1" applyFill="1" applyAlignment="1">
      <alignment horizontal="center" vertical="center"/>
    </xf>
    <xf numFmtId="0" fontId="21" fillId="0" borderId="0" xfId="42" applyFont="1" applyFill="1" applyAlignment="1">
      <alignment vertical="center"/>
    </xf>
    <xf numFmtId="0" fontId="21" fillId="0" borderId="0" xfId="42" applyFont="1" applyFill="1" applyAlignment="1">
      <alignment horizontal="left" vertical="center"/>
    </xf>
    <xf numFmtId="0" fontId="21" fillId="0" borderId="0" xfId="42" applyFont="1" applyFill="1" applyAlignment="1">
      <alignment horizontal="right" vertical="center"/>
    </xf>
    <xf numFmtId="0" fontId="0" fillId="0" borderId="0" xfId="42" applyFont="1" applyFill="1" applyAlignment="1">
      <alignment horizontal="right" vertical="center"/>
    </xf>
    <xf numFmtId="0" fontId="21" fillId="0" borderId="0" xfId="42" applyFont="1" applyFill="1" applyBorder="1" applyAlignment="1">
      <alignment vertical="center"/>
    </xf>
    <xf numFmtId="0" fontId="21" fillId="0" borderId="0" xfId="46" applyFont="1" applyFill="1" applyAlignment="1">
      <alignment vertical="center"/>
    </xf>
    <xf numFmtId="0" fontId="21" fillId="0" borderId="0" xfId="46" applyFont="1" applyFill="1" applyBorder="1" applyAlignment="1">
      <alignment horizontal="center" vertical="center"/>
    </xf>
    <xf numFmtId="0" fontId="21" fillId="0" borderId="0" xfId="46" applyFont="1" applyFill="1" applyBorder="1" applyAlignment="1">
      <alignment horizontal="right" vertical="center"/>
    </xf>
    <xf numFmtId="4" fontId="21" fillId="0" borderId="0" xfId="42" applyNumberFormat="1" applyFont="1" applyFill="1" applyAlignment="1">
      <alignment vertical="center"/>
    </xf>
    <xf numFmtId="0" fontId="36" fillId="0" borderId="3" xfId="0" applyFont="1" applyFill="1" applyBorder="1" applyAlignment="1">
      <alignment horizontal="right" vertical="center" wrapText="1"/>
    </xf>
    <xf numFmtId="0" fontId="21" fillId="0" borderId="3" xfId="42" applyNumberFormat="1" applyFont="1" applyFill="1" applyBorder="1" applyAlignment="1" applyProtection="1">
      <alignment horizontal="center" vertical="center"/>
      <protection hidden="1"/>
    </xf>
    <xf numFmtId="0" fontId="35" fillId="0" borderId="0" xfId="41" applyFont="1" applyFill="1" applyBorder="1" applyAlignment="1">
      <alignment vertical="center"/>
    </xf>
    <xf numFmtId="0" fontId="35" fillId="0" borderId="0" xfId="42" applyFont="1" applyFill="1" applyAlignment="1">
      <alignment vertical="center"/>
    </xf>
    <xf numFmtId="0" fontId="39" fillId="0" borderId="0" xfId="18" applyNumberFormat="1" applyFont="1" applyFill="1" applyBorder="1" applyAlignment="1" applyProtection="1">
      <alignment horizontal="left" vertical="center"/>
    </xf>
    <xf numFmtId="0" fontId="2" fillId="0" borderId="0" xfId="0" applyFont="1" applyFill="1" applyAlignment="1">
      <alignment horizontal="center" vertical="center"/>
    </xf>
    <xf numFmtId="0" fontId="43" fillId="0" borderId="0" xfId="18" applyNumberFormat="1" applyFont="1" applyFill="1" applyBorder="1" applyAlignment="1" applyProtection="1">
      <alignment horizontal="center" vertical="center"/>
    </xf>
    <xf numFmtId="0" fontId="2" fillId="0" borderId="0" xfId="44" applyFont="1" applyFill="1" applyBorder="1" applyAlignment="1">
      <alignment horizontal="center" vertical="center"/>
    </xf>
    <xf numFmtId="0" fontId="39" fillId="0" borderId="0" xfId="18" applyNumberFormat="1" applyFont="1" applyFill="1" applyBorder="1" applyAlignment="1" applyProtection="1">
      <alignment vertical="center"/>
    </xf>
    <xf numFmtId="0" fontId="2" fillId="0" borderId="0" xfId="0" applyFont="1" applyFill="1" applyBorder="1" applyAlignment="1">
      <alignment horizontal="center" vertical="center"/>
    </xf>
    <xf numFmtId="0" fontId="2" fillId="0" borderId="0" xfId="44" applyFont="1" applyFill="1" applyBorder="1" applyAlignment="1">
      <alignment horizontal="left" vertical="center"/>
    </xf>
    <xf numFmtId="0" fontId="2" fillId="0" borderId="0" xfId="0" applyFont="1" applyFill="1" applyAlignment="1">
      <alignment vertical="center"/>
    </xf>
    <xf numFmtId="177" fontId="39" fillId="0" borderId="3" xfId="45" applyNumberFormat="1" applyFont="1" applyFill="1" applyBorder="1" applyAlignment="1">
      <alignment horizontal="center" vertical="center" wrapText="1"/>
    </xf>
    <xf numFmtId="0" fontId="28" fillId="0" borderId="10" xfId="0" applyFont="1" applyBorder="1" applyAlignment="1">
      <alignment horizontal="center" vertical="center"/>
    </xf>
    <xf numFmtId="49" fontId="28" fillId="0" borderId="8" xfId="0" applyNumberFormat="1" applyFont="1" applyBorder="1" applyAlignment="1">
      <alignment horizontal="center" vertical="center" wrapText="1"/>
    </xf>
    <xf numFmtId="0" fontId="28" fillId="0" borderId="3" xfId="0" applyFont="1" applyBorder="1" applyAlignment="1">
      <alignment horizontal="center" vertical="center"/>
    </xf>
    <xf numFmtId="49" fontId="28" fillId="0" borderId="3" xfId="0" applyNumberFormat="1" applyFont="1" applyBorder="1" applyAlignment="1">
      <alignment horizontal="center" vertical="center" wrapText="1"/>
    </xf>
    <xf numFmtId="0" fontId="28" fillId="0" borderId="3" xfId="0" applyFont="1" applyBorder="1" applyAlignment="1">
      <alignment vertical="center" wrapText="1"/>
    </xf>
    <xf numFmtId="4" fontId="28" fillId="0" borderId="3" xfId="0" applyNumberFormat="1" applyFont="1" applyBorder="1" applyAlignment="1">
      <alignment horizontal="center" vertical="center"/>
    </xf>
    <xf numFmtId="0" fontId="28" fillId="0" borderId="3" xfId="0" applyFont="1" applyBorder="1" applyAlignment="1">
      <alignment vertical="center"/>
    </xf>
    <xf numFmtId="0" fontId="30" fillId="0" borderId="3" xfId="0" applyFont="1" applyBorder="1" applyAlignment="1">
      <alignment horizontal="right" vertical="center"/>
    </xf>
    <xf numFmtId="4" fontId="30" fillId="0" borderId="3" xfId="0" applyNumberFormat="1" applyFont="1" applyBorder="1" applyAlignment="1">
      <alignment horizontal="center" vertical="center"/>
    </xf>
    <xf numFmtId="0" fontId="28" fillId="0" borderId="3" xfId="0" applyFont="1" applyBorder="1" applyAlignment="1">
      <alignment horizontal="right" vertical="center"/>
    </xf>
    <xf numFmtId="0" fontId="42" fillId="0" borderId="3" xfId="0" applyFont="1" applyBorder="1" applyAlignment="1">
      <alignment horizontal="right" vertical="center"/>
    </xf>
    <xf numFmtId="4" fontId="42" fillId="0" borderId="3" xfId="0" applyNumberFormat="1" applyFont="1" applyBorder="1" applyAlignment="1">
      <alignment horizontal="center" vertical="center"/>
    </xf>
    <xf numFmtId="4" fontId="28" fillId="0" borderId="0" xfId="0" applyNumberFormat="1" applyFont="1" applyBorder="1" applyAlignment="1">
      <alignment horizontal="center" vertical="center"/>
    </xf>
    <xf numFmtId="4" fontId="30" fillId="0" borderId="11" xfId="0" applyNumberFormat="1" applyFont="1" applyBorder="1" applyAlignment="1">
      <alignment horizontal="center" vertical="center"/>
    </xf>
    <xf numFmtId="0" fontId="38" fillId="0" borderId="0" xfId="18" applyNumberFormat="1" applyFont="1" applyFill="1" applyBorder="1" applyAlignment="1" applyProtection="1">
      <alignment vertical="center"/>
    </xf>
    <xf numFmtId="39" fontId="35" fillId="0" borderId="12" xfId="0" applyNumberFormat="1" applyFont="1" applyFill="1" applyBorder="1" applyAlignment="1">
      <alignment horizontal="center" vertical="center"/>
    </xf>
    <xf numFmtId="1" fontId="28" fillId="0" borderId="3" xfId="0" applyNumberFormat="1" applyFont="1" applyFill="1" applyBorder="1" applyAlignment="1">
      <alignment horizontal="center" vertical="center" wrapText="1"/>
    </xf>
    <xf numFmtId="49" fontId="40" fillId="0" borderId="0" xfId="45" applyNumberFormat="1" applyFont="1" applyBorder="1" applyAlignment="1">
      <alignment vertical="center"/>
    </xf>
    <xf numFmtId="0" fontId="0" fillId="0" borderId="3" xfId="42" applyFont="1" applyFill="1" applyBorder="1" applyAlignment="1">
      <alignment horizontal="right" vertical="center"/>
    </xf>
    <xf numFmtId="0" fontId="0" fillId="0" borderId="3" xfId="41" applyFont="1" applyFill="1" applyBorder="1" applyAlignment="1">
      <alignment horizontal="left" vertical="center" wrapText="1"/>
    </xf>
    <xf numFmtId="0" fontId="30" fillId="0" borderId="3" xfId="0" applyNumberFormat="1" applyFont="1" applyFill="1" applyBorder="1" applyAlignment="1" applyProtection="1">
      <alignment horizontal="center" vertical="center" wrapText="1"/>
    </xf>
    <xf numFmtId="2" fontId="30" fillId="0" borderId="0" xfId="45" applyNumberFormat="1" applyFont="1" applyFill="1" applyBorder="1" applyAlignment="1">
      <alignment horizontal="center" vertical="center"/>
    </xf>
    <xf numFmtId="4" fontId="30" fillId="0" borderId="0" xfId="45" applyNumberFormat="1" applyFont="1" applyFill="1" applyBorder="1" applyAlignment="1">
      <alignment horizontal="center" vertical="center"/>
    </xf>
    <xf numFmtId="39" fontId="35" fillId="0" borderId="8" xfId="0" applyNumberFormat="1" applyFont="1" applyFill="1" applyBorder="1" applyAlignment="1">
      <alignment horizontal="center" vertical="center"/>
    </xf>
    <xf numFmtId="39" fontId="35" fillId="0" borderId="8" xfId="0" applyNumberFormat="1" applyFont="1" applyFill="1" applyBorder="1" applyAlignment="1">
      <alignment horizontal="center" vertical="center" wrapText="1"/>
    </xf>
    <xf numFmtId="4" fontId="35" fillId="0" borderId="8" xfId="0" applyNumberFormat="1" applyFont="1" applyFill="1" applyBorder="1" applyAlignment="1">
      <alignment horizontal="center" vertical="center" wrapText="1"/>
    </xf>
    <xf numFmtId="39" fontId="35" fillId="0" borderId="3" xfId="0" applyNumberFormat="1" applyFont="1" applyFill="1" applyBorder="1" applyAlignment="1">
      <alignment horizontal="center" vertical="center"/>
    </xf>
    <xf numFmtId="4" fontId="35" fillId="0" borderId="3" xfId="0" applyNumberFormat="1" applyFont="1" applyFill="1" applyBorder="1" applyAlignment="1">
      <alignment horizontal="center" vertical="center" wrapText="1"/>
    </xf>
    <xf numFmtId="49" fontId="30" fillId="0" borderId="13" xfId="45" applyNumberFormat="1" applyFont="1" applyFill="1" applyBorder="1" applyAlignment="1">
      <alignment horizontal="center" vertical="center" wrapText="1"/>
    </xf>
    <xf numFmtId="49" fontId="24" fillId="0" borderId="13" xfId="45" applyNumberFormat="1" applyFont="1" applyFill="1" applyBorder="1" applyAlignment="1">
      <alignment horizontal="center" vertical="center" wrapText="1"/>
    </xf>
    <xf numFmtId="4" fontId="36" fillId="0" borderId="13" xfId="45" applyNumberFormat="1" applyFont="1" applyFill="1" applyBorder="1" applyAlignment="1">
      <alignment horizontal="center" vertical="center" wrapText="1"/>
    </xf>
    <xf numFmtId="49" fontId="30" fillId="0" borderId="15" xfId="45" applyNumberFormat="1" applyFont="1" applyFill="1" applyBorder="1" applyAlignment="1">
      <alignment horizontal="center" vertical="center" wrapText="1"/>
    </xf>
    <xf numFmtId="49" fontId="24" fillId="0" borderId="16" xfId="45" applyNumberFormat="1" applyFont="1" applyFill="1" applyBorder="1" applyAlignment="1">
      <alignment horizontal="center" vertical="center" wrapText="1"/>
    </xf>
    <xf numFmtId="4" fontId="36" fillId="0" borderId="17" xfId="45" applyNumberFormat="1" applyFont="1" applyFill="1" applyBorder="1" applyAlignment="1">
      <alignment horizontal="center" vertical="center" wrapText="1"/>
    </xf>
    <xf numFmtId="39" fontId="35" fillId="0" borderId="4" xfId="0" applyNumberFormat="1" applyFont="1" applyFill="1" applyBorder="1" applyAlignment="1">
      <alignment horizontal="center" vertical="center"/>
    </xf>
    <xf numFmtId="39" fontId="35" fillId="0" borderId="4" xfId="0" applyNumberFormat="1" applyFont="1" applyFill="1" applyBorder="1" applyAlignment="1">
      <alignment horizontal="center" vertical="center" wrapText="1"/>
    </xf>
    <xf numFmtId="4" fontId="35" fillId="0" borderId="4" xfId="0" applyNumberFormat="1" applyFont="1" applyFill="1" applyBorder="1" applyAlignment="1">
      <alignment horizontal="center" vertical="center" wrapText="1"/>
    </xf>
    <xf numFmtId="0" fontId="40" fillId="0" borderId="3" xfId="0" applyFont="1" applyFill="1" applyBorder="1" applyAlignment="1">
      <alignment horizontal="center" vertical="center"/>
    </xf>
    <xf numFmtId="2" fontId="40" fillId="0" borderId="3" xfId="45" applyNumberFormat="1" applyFont="1" applyFill="1" applyBorder="1" applyAlignment="1">
      <alignment horizontal="center" vertical="center"/>
    </xf>
    <xf numFmtId="1" fontId="28" fillId="0" borderId="13" xfId="0" applyNumberFormat="1" applyFont="1" applyFill="1" applyBorder="1" applyAlignment="1">
      <alignment horizontal="center" vertical="center" wrapText="1"/>
    </xf>
    <xf numFmtId="0" fontId="22" fillId="0" borderId="13" xfId="0" applyFont="1" applyFill="1" applyBorder="1" applyAlignment="1">
      <alignment horizontal="center" vertical="center"/>
    </xf>
    <xf numFmtId="0" fontId="28" fillId="0" borderId="13" xfId="0" applyFont="1" applyFill="1" applyBorder="1" applyAlignment="1">
      <alignment horizontal="left" vertical="center" wrapText="1"/>
    </xf>
    <xf numFmtId="0" fontId="40" fillId="0" borderId="13" xfId="0" applyFont="1" applyFill="1" applyBorder="1" applyAlignment="1">
      <alignment horizontal="center" vertical="center"/>
    </xf>
    <xf numFmtId="2" fontId="40" fillId="0" borderId="13" xfId="45" applyNumberFormat="1" applyFont="1" applyFill="1" applyBorder="1" applyAlignment="1">
      <alignment horizontal="center" vertical="center"/>
    </xf>
    <xf numFmtId="39" fontId="35" fillId="0" borderId="18" xfId="0" applyNumberFormat="1" applyFont="1" applyFill="1" applyBorder="1" applyAlignment="1">
      <alignment horizontal="center" vertical="center"/>
    </xf>
    <xf numFmtId="39" fontId="35" fillId="0" borderId="13" xfId="0" applyNumberFormat="1" applyFont="1" applyFill="1" applyBorder="1" applyAlignment="1">
      <alignment horizontal="center" vertical="center" wrapText="1"/>
    </xf>
    <xf numFmtId="39" fontId="35" fillId="0" borderId="18" xfId="0" applyNumberFormat="1" applyFont="1" applyFill="1" applyBorder="1" applyAlignment="1">
      <alignment horizontal="center" vertical="center" wrapText="1"/>
    </xf>
    <xf numFmtId="4" fontId="35" fillId="0" borderId="18" xfId="0" applyNumberFormat="1" applyFont="1" applyFill="1" applyBorder="1" applyAlignment="1">
      <alignment horizontal="center" vertical="center" wrapText="1"/>
    </xf>
    <xf numFmtId="177" fontId="48" fillId="0" borderId="0" xfId="45" applyNumberFormat="1" applyFont="1" applyBorder="1" applyAlignment="1">
      <alignment vertical="center"/>
    </xf>
    <xf numFmtId="177" fontId="47" fillId="0" borderId="0" xfId="45" applyNumberFormat="1" applyFont="1" applyFill="1" applyBorder="1" applyAlignment="1">
      <alignment horizontal="center" vertical="center"/>
    </xf>
    <xf numFmtId="0" fontId="48" fillId="0" borderId="0" xfId="0" applyFont="1" applyBorder="1" applyAlignment="1">
      <alignment vertical="center"/>
    </xf>
    <xf numFmtId="0" fontId="49" fillId="0" borderId="0" xfId="0" applyFont="1" applyBorder="1" applyAlignment="1">
      <alignment vertical="center"/>
    </xf>
    <xf numFmtId="0" fontId="49" fillId="0" borderId="0" xfId="0" applyFont="1" applyBorder="1" applyAlignment="1">
      <alignment vertical="center" wrapText="1"/>
    </xf>
    <xf numFmtId="0" fontId="48" fillId="0" borderId="0" xfId="0" applyFont="1" applyAlignment="1">
      <alignment vertical="center" wrapText="1"/>
    </xf>
    <xf numFmtId="0" fontId="48" fillId="0" borderId="0" xfId="0" applyFont="1" applyBorder="1" applyAlignment="1">
      <alignment vertical="center" wrapText="1"/>
    </xf>
    <xf numFmtId="177" fontId="48" fillId="0" borderId="0" xfId="45" applyNumberFormat="1" applyFont="1" applyFill="1" applyBorder="1" applyAlignment="1">
      <alignment vertical="center"/>
    </xf>
    <xf numFmtId="177" fontId="48" fillId="0" borderId="0" xfId="45" applyNumberFormat="1" applyFont="1" applyFill="1" applyBorder="1" applyAlignment="1">
      <alignment horizontal="center" vertical="center"/>
    </xf>
    <xf numFmtId="49" fontId="49" fillId="0" borderId="0" xfId="45" applyNumberFormat="1" applyFont="1" applyBorder="1" applyAlignment="1">
      <alignment vertical="center"/>
    </xf>
    <xf numFmtId="177" fontId="48" fillId="0" borderId="0" xfId="45" applyNumberFormat="1" applyFont="1" applyBorder="1" applyAlignment="1">
      <alignment vertical="center" wrapText="1"/>
    </xf>
    <xf numFmtId="177" fontId="48" fillId="0" borderId="0" xfId="45" applyNumberFormat="1" applyFont="1" applyBorder="1" applyAlignment="1">
      <alignment horizontal="center" vertical="center"/>
    </xf>
    <xf numFmtId="2" fontId="48" fillId="0" borderId="0" xfId="45" applyNumberFormat="1" applyFont="1" applyBorder="1" applyAlignment="1">
      <alignment horizontal="center" vertical="center"/>
    </xf>
    <xf numFmtId="177" fontId="48" fillId="0" borderId="0" xfId="45" applyNumberFormat="1" applyFont="1" applyBorder="1" applyAlignment="1">
      <alignment horizontal="left" vertical="center"/>
    </xf>
    <xf numFmtId="177" fontId="48" fillId="0" borderId="0" xfId="45" applyNumberFormat="1" applyFont="1" applyFill="1" applyBorder="1" applyAlignment="1">
      <alignment horizontal="left" vertical="center"/>
    </xf>
    <xf numFmtId="4" fontId="49" fillId="0" borderId="0" xfId="45" applyNumberFormat="1" applyFont="1" applyFill="1" applyBorder="1" applyAlignment="1">
      <alignment horizontal="center" vertical="center"/>
    </xf>
    <xf numFmtId="2" fontId="49" fillId="0" borderId="0" xfId="45" applyNumberFormat="1" applyFont="1" applyFill="1" applyBorder="1" applyAlignment="1">
      <alignment horizontal="center" vertical="center"/>
    </xf>
    <xf numFmtId="49" fontId="48" fillId="0" borderId="0" xfId="45" applyNumberFormat="1" applyFont="1" applyBorder="1" applyAlignment="1">
      <alignment vertical="center"/>
    </xf>
    <xf numFmtId="0" fontId="48" fillId="0" borderId="0" xfId="45" applyFont="1" applyFill="1" applyBorder="1" applyAlignment="1">
      <alignment horizontal="left" vertical="center"/>
    </xf>
    <xf numFmtId="0" fontId="48" fillId="0" borderId="0" xfId="45" applyFont="1" applyFill="1" applyBorder="1" applyAlignment="1">
      <alignment horizontal="center" vertical="center"/>
    </xf>
    <xf numFmtId="2" fontId="49" fillId="0" borderId="0" xfId="45" applyNumberFormat="1" applyFont="1" applyFill="1" applyBorder="1" applyAlignment="1">
      <alignment horizontal="left" vertical="center"/>
    </xf>
    <xf numFmtId="49" fontId="49" fillId="0" borderId="0" xfId="45" applyNumberFormat="1" applyFont="1" applyBorder="1" applyAlignment="1">
      <alignment horizontal="center" vertical="center"/>
    </xf>
    <xf numFmtId="177" fontId="48" fillId="0" borderId="0" xfId="45" applyNumberFormat="1" applyFont="1" applyBorder="1" applyAlignment="1">
      <alignment horizontal="center" vertical="center" wrapText="1"/>
    </xf>
    <xf numFmtId="177" fontId="48" fillId="0" borderId="3" xfId="45" applyNumberFormat="1" applyFont="1" applyFill="1" applyBorder="1" applyAlignment="1">
      <alignment horizontal="center" vertical="center" wrapText="1"/>
    </xf>
    <xf numFmtId="49" fontId="48" fillId="0" borderId="3" xfId="45" applyNumberFormat="1" applyFont="1" applyFill="1" applyBorder="1" applyAlignment="1">
      <alignment horizontal="center" vertical="center" wrapText="1"/>
    </xf>
    <xf numFmtId="1" fontId="48" fillId="0" borderId="3" xfId="45" applyNumberFormat="1" applyFont="1" applyFill="1" applyBorder="1" applyAlignment="1">
      <alignment horizontal="center" vertical="center" wrapText="1"/>
    </xf>
    <xf numFmtId="0" fontId="48" fillId="0" borderId="3" xfId="0" applyFont="1" applyFill="1" applyBorder="1" applyAlignment="1">
      <alignment horizontal="center" vertical="center"/>
    </xf>
    <xf numFmtId="0" fontId="48" fillId="0" borderId="0" xfId="0" applyFont="1" applyFill="1" applyAlignment="1">
      <alignment vertical="center"/>
    </xf>
    <xf numFmtId="1" fontId="48" fillId="0" borderId="3" xfId="0" applyNumberFormat="1" applyFont="1" applyFill="1" applyBorder="1" applyAlignment="1">
      <alignment horizontal="center" vertical="center" wrapText="1"/>
    </xf>
    <xf numFmtId="0" fontId="48" fillId="0" borderId="4" xfId="0" applyFont="1" applyFill="1" applyBorder="1" applyAlignment="1">
      <alignment horizontal="center" vertical="center"/>
    </xf>
    <xf numFmtId="177" fontId="49" fillId="0" borderId="0" xfId="45" applyNumberFormat="1" applyFont="1" applyFill="1" applyBorder="1" applyAlignment="1">
      <alignment vertical="center"/>
    </xf>
    <xf numFmtId="49" fontId="48" fillId="0" borderId="0" xfId="45" applyNumberFormat="1" applyFont="1" applyBorder="1" applyAlignment="1">
      <alignment vertical="center" wrapText="1"/>
    </xf>
    <xf numFmtId="49" fontId="49" fillId="0" borderId="3" xfId="45" applyNumberFormat="1" applyFont="1" applyFill="1" applyBorder="1" applyAlignment="1">
      <alignment horizontal="center" vertical="center" wrapText="1"/>
    </xf>
    <xf numFmtId="0" fontId="48" fillId="0" borderId="34" xfId="0" applyFont="1" applyFill="1" applyBorder="1" applyAlignment="1">
      <alignment horizontal="center"/>
    </xf>
    <xf numFmtId="2" fontId="48" fillId="0" borderId="34" xfId="0" applyNumberFormat="1" applyFont="1" applyFill="1" applyBorder="1" applyAlignment="1">
      <alignment horizontal="center"/>
    </xf>
    <xf numFmtId="43" fontId="48" fillId="0" borderId="34" xfId="57" applyFont="1" applyFill="1" applyBorder="1" applyAlignment="1"/>
    <xf numFmtId="43" fontId="48" fillId="0" borderId="3" xfId="57" applyFont="1" applyFill="1" applyBorder="1" applyAlignment="1"/>
    <xf numFmtId="2" fontId="48" fillId="0" borderId="34" xfId="0" applyNumberFormat="1" applyFont="1" applyFill="1" applyBorder="1" applyAlignment="1">
      <alignment horizontal="center" wrapText="1"/>
    </xf>
    <xf numFmtId="43" fontId="48" fillId="0" borderId="34" xfId="57" applyFont="1" applyFill="1" applyBorder="1" applyAlignment="1">
      <alignment wrapText="1"/>
    </xf>
    <xf numFmtId="0" fontId="48" fillId="0" borderId="34" xfId="0" applyFont="1" applyFill="1" applyBorder="1" applyAlignment="1">
      <alignment horizontal="left" wrapText="1"/>
    </xf>
    <xf numFmtId="0" fontId="48" fillId="0" borderId="34" xfId="0" applyFont="1" applyFill="1" applyBorder="1" applyAlignment="1">
      <alignment horizontal="center" wrapText="1"/>
    </xf>
    <xf numFmtId="0" fontId="48" fillId="0" borderId="34" xfId="0" applyFont="1" applyFill="1" applyBorder="1" applyAlignment="1">
      <alignment horizontal="right" wrapText="1"/>
    </xf>
    <xf numFmtId="49" fontId="49" fillId="0" borderId="34" xfId="0" applyNumberFormat="1" applyFont="1" applyFill="1" applyBorder="1" applyAlignment="1">
      <alignment horizontal="center" wrapText="1"/>
    </xf>
    <xf numFmtId="49" fontId="48" fillId="0" borderId="3" xfId="45" applyNumberFormat="1" applyFont="1" applyFill="1" applyBorder="1" applyAlignment="1">
      <alignment vertical="center" wrapText="1"/>
    </xf>
    <xf numFmtId="0" fontId="49" fillId="0" borderId="34" xfId="0" applyFont="1" applyFill="1" applyBorder="1" applyAlignment="1">
      <alignment horizontal="center" wrapText="1"/>
    </xf>
    <xf numFmtId="2" fontId="49" fillId="0" borderId="34" xfId="0" applyNumberFormat="1" applyFont="1" applyFill="1" applyBorder="1" applyAlignment="1">
      <alignment horizontal="center" wrapText="1"/>
    </xf>
    <xf numFmtId="2" fontId="48" fillId="0" borderId="3" xfId="45" applyNumberFormat="1" applyFont="1" applyFill="1" applyBorder="1" applyAlignment="1">
      <alignment horizontal="center" vertical="center"/>
    </xf>
    <xf numFmtId="39" fontId="48" fillId="0" borderId="5" xfId="0" applyNumberFormat="1" applyFont="1" applyFill="1" applyBorder="1" applyAlignment="1">
      <alignment horizontal="center" vertical="center"/>
    </xf>
    <xf numFmtId="39" fontId="48" fillId="0" borderId="3" xfId="0" applyNumberFormat="1" applyFont="1" applyFill="1" applyBorder="1" applyAlignment="1">
      <alignment horizontal="center" vertical="center" wrapText="1"/>
    </xf>
    <xf numFmtId="0" fontId="48" fillId="0" borderId="3" xfId="0" applyFont="1" applyFill="1" applyBorder="1" applyAlignment="1">
      <alignment horizontal="right" vertical="center"/>
    </xf>
    <xf numFmtId="39" fontId="48" fillId="0" borderId="5" xfId="0" applyNumberFormat="1" applyFont="1" applyFill="1" applyBorder="1" applyAlignment="1">
      <alignment horizontal="right" vertical="center"/>
    </xf>
    <xf numFmtId="39" fontId="48" fillId="0" borderId="5" xfId="0" applyNumberFormat="1" applyFont="1" applyFill="1" applyBorder="1" applyAlignment="1">
      <alignment horizontal="right" vertical="center" wrapText="1"/>
    </xf>
    <xf numFmtId="0" fontId="48" fillId="0" borderId="3" xfId="0" applyNumberFormat="1" applyFont="1" applyFill="1" applyBorder="1" applyAlignment="1" applyProtection="1">
      <alignment horizontal="left" vertical="center" wrapText="1"/>
    </xf>
    <xf numFmtId="43" fontId="48" fillId="0" borderId="34" xfId="57" applyFont="1" applyFill="1" applyBorder="1" applyAlignment="1">
      <alignment horizontal="center"/>
    </xf>
    <xf numFmtId="178" fontId="48" fillId="0" borderId="5" xfId="0" applyNumberFormat="1" applyFont="1" applyFill="1" applyBorder="1" applyAlignment="1">
      <alignment horizontal="right" vertical="center" wrapText="1"/>
    </xf>
    <xf numFmtId="0" fontId="28" fillId="0" borderId="4" xfId="0" applyFont="1" applyFill="1" applyBorder="1" applyAlignment="1">
      <alignment horizontal="left" vertical="center" wrapText="1"/>
    </xf>
    <xf numFmtId="0" fontId="40" fillId="0" borderId="4" xfId="0" applyFont="1" applyFill="1" applyBorder="1" applyAlignment="1">
      <alignment horizontal="center" vertical="center"/>
    </xf>
    <xf numFmtId="2" fontId="40" fillId="0" borderId="4" xfId="45" applyNumberFormat="1" applyFont="1" applyFill="1" applyBorder="1" applyAlignment="1">
      <alignment horizontal="center" vertical="center"/>
    </xf>
    <xf numFmtId="0" fontId="51" fillId="0" borderId="3" xfId="42" applyFont="1" applyFill="1" applyBorder="1" applyAlignment="1">
      <alignment horizontal="left" wrapText="1"/>
    </xf>
    <xf numFmtId="49" fontId="28" fillId="0" borderId="14" xfId="45" applyNumberFormat="1" applyFont="1" applyBorder="1" applyAlignment="1">
      <alignment vertical="center" wrapText="1"/>
    </xf>
    <xf numFmtId="177" fontId="28" fillId="0" borderId="14" xfId="45" applyNumberFormat="1" applyFont="1" applyBorder="1" applyAlignment="1">
      <alignment horizontal="center" vertical="center"/>
    </xf>
    <xf numFmtId="2" fontId="28" fillId="0" borderId="14" xfId="45" applyNumberFormat="1" applyFont="1" applyBorder="1" applyAlignment="1">
      <alignment horizontal="center" vertical="center"/>
    </xf>
    <xf numFmtId="0" fontId="51" fillId="0" borderId="14" xfId="42" applyFont="1" applyFill="1" applyBorder="1" applyAlignment="1">
      <alignment horizontal="left" vertical="top" wrapText="1"/>
    </xf>
    <xf numFmtId="1" fontId="28" fillId="0" borderId="14" xfId="0" applyNumberFormat="1" applyFont="1" applyFill="1" applyBorder="1" applyAlignment="1">
      <alignment horizontal="center" vertical="center" wrapText="1"/>
    </xf>
    <xf numFmtId="0" fontId="22" fillId="0" borderId="14" xfId="0" applyFont="1" applyFill="1" applyBorder="1" applyAlignment="1">
      <alignment horizontal="center" vertical="center"/>
    </xf>
    <xf numFmtId="0" fontId="28" fillId="0" borderId="14" xfId="0" applyNumberFormat="1" applyFont="1" applyFill="1" applyBorder="1" applyAlignment="1" applyProtection="1">
      <alignment vertical="center" wrapText="1"/>
    </xf>
    <xf numFmtId="0" fontId="40" fillId="0" borderId="14" xfId="0" applyFont="1" applyFill="1" applyBorder="1" applyAlignment="1">
      <alignment horizontal="center" vertical="center"/>
    </xf>
    <xf numFmtId="2" fontId="40" fillId="0" borderId="14" xfId="45" applyNumberFormat="1" applyFont="1" applyFill="1" applyBorder="1" applyAlignment="1">
      <alignment horizontal="center" vertical="center"/>
    </xf>
    <xf numFmtId="2" fontId="33" fillId="0" borderId="14" xfId="0" applyNumberFormat="1" applyFont="1" applyFill="1" applyBorder="1" applyAlignment="1">
      <alignment horizontal="right" vertical="center"/>
    </xf>
    <xf numFmtId="2" fontId="34" fillId="0" borderId="14" xfId="0" applyNumberFormat="1" applyFont="1" applyFill="1" applyBorder="1" applyAlignment="1">
      <alignment horizontal="right" vertical="center"/>
    </xf>
    <xf numFmtId="2" fontId="28" fillId="0" borderId="14" xfId="0" applyNumberFormat="1" applyFont="1" applyFill="1" applyBorder="1" applyAlignment="1">
      <alignment horizontal="right" vertical="center"/>
    </xf>
    <xf numFmtId="0" fontId="21" fillId="0" borderId="4" xfId="42" applyFont="1" applyFill="1" applyBorder="1" applyAlignment="1">
      <alignment horizontal="center" vertical="center" wrapText="1"/>
    </xf>
    <xf numFmtId="0" fontId="21" fillId="0" borderId="19" xfId="43" applyFont="1" applyFill="1" applyBorder="1" applyAlignment="1">
      <alignment horizontal="center" vertical="center" wrapText="1"/>
    </xf>
    <xf numFmtId="0" fontId="21" fillId="0" borderId="4" xfId="42" applyFont="1" applyFill="1" applyBorder="1" applyAlignment="1">
      <alignment horizontal="center" vertical="center"/>
    </xf>
    <xf numFmtId="0" fontId="21" fillId="0" borderId="19" xfId="42" applyFont="1" applyFill="1" applyBorder="1" applyAlignment="1">
      <alignment horizontal="center" vertical="center"/>
    </xf>
    <xf numFmtId="0" fontId="0" fillId="0" borderId="4" xfId="42" applyFont="1" applyFill="1" applyBorder="1" applyAlignment="1">
      <alignment horizontal="center" vertical="center" wrapText="1"/>
    </xf>
    <xf numFmtId="0" fontId="21" fillId="0" borderId="19" xfId="0" applyFont="1" applyFill="1" applyBorder="1" applyAlignment="1">
      <alignment horizontal="center" vertical="center" wrapText="1"/>
    </xf>
    <xf numFmtId="0" fontId="36" fillId="0" borderId="0" xfId="41" applyFont="1" applyFill="1" applyBorder="1" applyAlignment="1">
      <alignment horizontal="center" vertical="center"/>
    </xf>
    <xf numFmtId="0" fontId="43" fillId="0" borderId="0" xfId="18" applyNumberFormat="1" applyFont="1" applyFill="1" applyBorder="1" applyAlignment="1" applyProtection="1">
      <alignment horizontal="center" vertical="center"/>
    </xf>
    <xf numFmtId="0" fontId="28" fillId="0" borderId="20" xfId="0" applyFont="1" applyBorder="1" applyAlignment="1">
      <alignment horizontal="center" vertical="center" wrapText="1"/>
    </xf>
    <xf numFmtId="0" fontId="28" fillId="0" borderId="21" xfId="0" applyFont="1" applyBorder="1" applyAlignment="1">
      <alignment horizontal="center" vertical="center" wrapText="1"/>
    </xf>
    <xf numFmtId="0" fontId="28" fillId="0" borderId="7" xfId="0" applyFont="1" applyBorder="1" applyAlignment="1">
      <alignment horizontal="center" vertical="center" wrapText="1"/>
    </xf>
    <xf numFmtId="0" fontId="45" fillId="0" borderId="22" xfId="0" applyFont="1" applyBorder="1" applyAlignment="1">
      <alignment horizontal="center" vertical="center"/>
    </xf>
    <xf numFmtId="0" fontId="28" fillId="0" borderId="23" xfId="0" applyFont="1" applyBorder="1" applyAlignment="1">
      <alignment horizontal="center" vertical="center"/>
    </xf>
    <xf numFmtId="0" fontId="30" fillId="0" borderId="0" xfId="0" applyFont="1" applyBorder="1" applyAlignment="1">
      <alignment horizontal="left" vertical="center" wrapText="1"/>
    </xf>
    <xf numFmtId="0" fontId="28" fillId="0" borderId="24" xfId="0" applyFont="1" applyBorder="1" applyAlignment="1">
      <alignment horizontal="center" vertical="center" wrapText="1"/>
    </xf>
    <xf numFmtId="0" fontId="28" fillId="0" borderId="6" xfId="0" applyFont="1" applyBorder="1" applyAlignment="1">
      <alignment horizontal="center" vertical="center" wrapText="1"/>
    </xf>
    <xf numFmtId="0" fontId="28" fillId="0" borderId="5" xfId="0" applyFont="1" applyBorder="1" applyAlignment="1">
      <alignment horizontal="center" vertical="center" wrapText="1"/>
    </xf>
    <xf numFmtId="177" fontId="30" fillId="0" borderId="13" xfId="45" applyNumberFormat="1" applyFont="1" applyFill="1" applyBorder="1" applyAlignment="1">
      <alignment horizontal="right" vertical="center" wrapText="1"/>
    </xf>
    <xf numFmtId="177" fontId="28" fillId="0" borderId="25" xfId="45" applyNumberFormat="1" applyFont="1" applyFill="1" applyBorder="1" applyAlignment="1">
      <alignment horizontal="center" vertical="center" textRotation="90"/>
    </xf>
    <xf numFmtId="177" fontId="28" fillId="0" borderId="26" xfId="45" applyNumberFormat="1" applyFont="1" applyFill="1" applyBorder="1" applyAlignment="1">
      <alignment horizontal="center" vertical="center" textRotation="90"/>
    </xf>
    <xf numFmtId="177" fontId="46" fillId="0" borderId="0" xfId="45" applyNumberFormat="1" applyFont="1" applyFill="1" applyBorder="1" applyAlignment="1">
      <alignment horizontal="center" vertical="center"/>
    </xf>
    <xf numFmtId="177" fontId="47" fillId="0" borderId="27" xfId="45" applyNumberFormat="1" applyFont="1" applyFill="1" applyBorder="1" applyAlignment="1">
      <alignment horizontal="center" vertical="center"/>
    </xf>
    <xf numFmtId="2" fontId="28" fillId="0" borderId="25" xfId="45" applyNumberFormat="1" applyFont="1" applyFill="1" applyBorder="1" applyAlignment="1">
      <alignment horizontal="center" vertical="center" textRotation="90"/>
    </xf>
    <xf numFmtId="2" fontId="28" fillId="0" borderId="26" xfId="45" applyNumberFormat="1" applyFont="1" applyFill="1" applyBorder="1" applyAlignment="1">
      <alignment horizontal="center" vertical="center" textRotation="90"/>
    </xf>
    <xf numFmtId="49" fontId="28" fillId="0" borderId="28" xfId="45" applyNumberFormat="1" applyFont="1" applyFill="1" applyBorder="1" applyAlignment="1">
      <alignment horizontal="center" vertical="center" wrapText="1"/>
    </xf>
    <xf numFmtId="49" fontId="28" fillId="0" borderId="29" xfId="45" applyNumberFormat="1" applyFont="1" applyFill="1" applyBorder="1" applyAlignment="1">
      <alignment horizontal="center" vertical="center" wrapText="1"/>
    </xf>
    <xf numFmtId="49" fontId="28" fillId="0" borderId="30" xfId="45" applyNumberFormat="1" applyFont="1" applyFill="1" applyBorder="1" applyAlignment="1">
      <alignment horizontal="center" vertical="center" wrapText="1"/>
    </xf>
    <xf numFmtId="49" fontId="28" fillId="0" borderId="31" xfId="45" applyNumberFormat="1" applyFont="1" applyFill="1" applyBorder="1" applyAlignment="1">
      <alignment horizontal="center" vertical="center" wrapText="1"/>
    </xf>
    <xf numFmtId="177" fontId="39" fillId="0" borderId="32" xfId="45" applyNumberFormat="1" applyFont="1" applyFill="1" applyBorder="1" applyAlignment="1">
      <alignment horizontal="center" vertical="center"/>
    </xf>
    <xf numFmtId="177" fontId="39" fillId="0" borderId="33" xfId="45" applyNumberFormat="1" applyFont="1" applyFill="1" applyBorder="1" applyAlignment="1">
      <alignment horizontal="center" vertical="center"/>
    </xf>
    <xf numFmtId="177" fontId="39" fillId="0" borderId="11" xfId="45" applyNumberFormat="1" applyFont="1" applyFill="1" applyBorder="1" applyAlignment="1">
      <alignment horizontal="center" vertical="center"/>
    </xf>
    <xf numFmtId="177" fontId="39" fillId="0" borderId="34" xfId="45" applyNumberFormat="1" applyFont="1" applyFill="1" applyBorder="1" applyAlignment="1">
      <alignment horizontal="center" vertical="center"/>
    </xf>
    <xf numFmtId="177" fontId="28" fillId="0" borderId="25" xfId="45" applyNumberFormat="1" applyFont="1" applyFill="1" applyBorder="1" applyAlignment="1">
      <alignment horizontal="center" vertical="center" wrapText="1"/>
    </xf>
    <xf numFmtId="177" fontId="28" fillId="0" borderId="26" xfId="45" applyNumberFormat="1" applyFont="1" applyFill="1" applyBorder="1" applyAlignment="1">
      <alignment horizontal="center" vertical="center" wrapText="1"/>
    </xf>
    <xf numFmtId="177" fontId="30" fillId="0" borderId="35" xfId="45" applyNumberFormat="1" applyFont="1" applyFill="1" applyBorder="1" applyAlignment="1">
      <alignment horizontal="right" vertical="center" wrapText="1"/>
    </xf>
    <xf numFmtId="177" fontId="30" fillId="0" borderId="36" xfId="45" applyNumberFormat="1" applyFont="1" applyFill="1" applyBorder="1" applyAlignment="1">
      <alignment horizontal="right" vertical="center" wrapText="1"/>
    </xf>
    <xf numFmtId="177" fontId="30" fillId="0" borderId="16" xfId="45" applyNumberFormat="1" applyFont="1" applyFill="1" applyBorder="1" applyAlignment="1">
      <alignment horizontal="right" vertical="center" wrapText="1"/>
    </xf>
    <xf numFmtId="177" fontId="48" fillId="0" borderId="0" xfId="45" applyNumberFormat="1" applyFont="1" applyFill="1" applyBorder="1" applyAlignment="1">
      <alignment horizontal="center" vertical="center"/>
    </xf>
    <xf numFmtId="49" fontId="48" fillId="0" borderId="28" xfId="45" applyNumberFormat="1" applyFont="1" applyFill="1" applyBorder="1" applyAlignment="1">
      <alignment horizontal="center" vertical="center" wrapText="1"/>
    </xf>
    <xf numFmtId="49" fontId="48" fillId="0" borderId="29" xfId="45" applyNumberFormat="1" applyFont="1" applyFill="1" applyBorder="1" applyAlignment="1">
      <alignment horizontal="center" vertical="center" wrapText="1"/>
    </xf>
    <xf numFmtId="49" fontId="48" fillId="0" borderId="30" xfId="45" applyNumberFormat="1" applyFont="1" applyFill="1" applyBorder="1" applyAlignment="1">
      <alignment horizontal="center" vertical="center" wrapText="1"/>
    </xf>
    <xf numFmtId="49" fontId="48" fillId="0" borderId="31" xfId="45" applyNumberFormat="1" applyFont="1" applyFill="1" applyBorder="1" applyAlignment="1">
      <alignment horizontal="center" vertical="center" wrapText="1"/>
    </xf>
    <xf numFmtId="177" fontId="48" fillId="0" borderId="25" xfId="45" applyNumberFormat="1" applyFont="1" applyFill="1" applyBorder="1" applyAlignment="1">
      <alignment horizontal="center" vertical="center" wrapText="1"/>
    </xf>
    <xf numFmtId="177" fontId="48" fillId="0" borderId="26" xfId="45" applyNumberFormat="1" applyFont="1" applyFill="1" applyBorder="1" applyAlignment="1">
      <alignment horizontal="center" vertical="center" wrapText="1"/>
    </xf>
    <xf numFmtId="177" fontId="48" fillId="0" borderId="25" xfId="45" applyNumberFormat="1" applyFont="1" applyFill="1" applyBorder="1" applyAlignment="1">
      <alignment horizontal="center" vertical="center" textRotation="90"/>
    </xf>
    <xf numFmtId="177" fontId="48" fillId="0" borderId="26" xfId="45" applyNumberFormat="1" applyFont="1" applyFill="1" applyBorder="1" applyAlignment="1">
      <alignment horizontal="center" vertical="center" textRotation="90"/>
    </xf>
    <xf numFmtId="2" fontId="48" fillId="0" borderId="25" xfId="45" applyNumberFormat="1" applyFont="1" applyFill="1" applyBorder="1" applyAlignment="1">
      <alignment horizontal="center" vertical="center" textRotation="90"/>
    </xf>
    <xf numFmtId="2" fontId="48" fillId="0" borderId="26" xfId="45" applyNumberFormat="1" applyFont="1" applyFill="1" applyBorder="1" applyAlignment="1">
      <alignment horizontal="center" vertical="center" textRotation="90"/>
    </xf>
    <xf numFmtId="177" fontId="48" fillId="0" borderId="32" xfId="45" applyNumberFormat="1" applyFont="1" applyFill="1" applyBorder="1" applyAlignment="1">
      <alignment horizontal="center" vertical="center"/>
    </xf>
    <xf numFmtId="177" fontId="48" fillId="0" borderId="33" xfId="45" applyNumberFormat="1" applyFont="1" applyFill="1" applyBorder="1" applyAlignment="1">
      <alignment horizontal="center" vertical="center"/>
    </xf>
    <xf numFmtId="177" fontId="48" fillId="0" borderId="11" xfId="45" applyNumberFormat="1" applyFont="1" applyFill="1" applyBorder="1" applyAlignment="1">
      <alignment horizontal="center" vertical="center"/>
    </xf>
    <xf numFmtId="177" fontId="48" fillId="0" borderId="34" xfId="45" applyNumberFormat="1" applyFont="1" applyFill="1" applyBorder="1" applyAlignment="1">
      <alignment horizontal="center" vertical="center"/>
    </xf>
    <xf numFmtId="0" fontId="52" fillId="0" borderId="3" xfId="0" applyNumberFormat="1" applyFont="1" applyFill="1" applyBorder="1" applyAlignment="1" applyProtection="1">
      <alignment vertical="center" wrapText="1"/>
    </xf>
    <xf numFmtId="0" fontId="52" fillId="0" borderId="3" xfId="0" applyFont="1" applyFill="1" applyBorder="1" applyAlignment="1">
      <alignment horizontal="center" vertical="center"/>
    </xf>
    <xf numFmtId="2" fontId="52" fillId="0" borderId="3" xfId="45" applyNumberFormat="1" applyFont="1" applyFill="1" applyBorder="1" applyAlignment="1">
      <alignment horizontal="center" vertical="center"/>
    </xf>
    <xf numFmtId="0" fontId="54" fillId="0" borderId="3" xfId="0" applyFont="1" applyFill="1" applyBorder="1" applyAlignment="1">
      <alignment horizontal="left" vertical="center" wrapText="1"/>
    </xf>
    <xf numFmtId="0" fontId="54" fillId="0" borderId="3" xfId="0" applyFont="1" applyFill="1" applyBorder="1" applyAlignment="1">
      <alignment horizontal="center" vertical="center"/>
    </xf>
    <xf numFmtId="2" fontId="54" fillId="0" borderId="3" xfId="45" applyNumberFormat="1" applyFont="1" applyFill="1" applyBorder="1" applyAlignment="1">
      <alignment horizontal="center" vertical="center"/>
    </xf>
    <xf numFmtId="0" fontId="52" fillId="0" borderId="3" xfId="0" applyFont="1" applyFill="1" applyBorder="1" applyAlignment="1">
      <alignment horizontal="left" vertical="center" wrapText="1"/>
    </xf>
  </cellXfs>
  <cellStyles count="58">
    <cellStyle name="_Copy of J24_KONKURSA FORMAS_kopsavilkums3" xfId="1"/>
    <cellStyle name="_jekaba_24_virsizd" xfId="2"/>
    <cellStyle name="_jekaba_24_virsizd2" xfId="3"/>
    <cellStyle name="_Jekaba24_ACG" xfId="4"/>
    <cellStyle name="_virsizd_j24_konstr_past" xfId="5"/>
    <cellStyle name="Äåķåęķūé [0]_laroux" xfId="6"/>
    <cellStyle name="Äåķåęķūé_laroux" xfId="7"/>
    <cellStyle name="Comma" xfId="57" builtinId="3"/>
    <cellStyle name="Comma 2" xfId="8"/>
    <cellStyle name="Comma 3" xfId="9"/>
    <cellStyle name="Comma 4" xfId="10"/>
    <cellStyle name="d" xfId="11"/>
    <cellStyle name="d_kuldiga_buvlaukums_20032009" xfId="12"/>
    <cellStyle name="Date" xfId="13"/>
    <cellStyle name="Date 2" xfId="14"/>
    <cellStyle name="Dezimal [0]_Compiling Utility Macros" xfId="15"/>
    <cellStyle name="Dezimal_Compiling Utility Macros" xfId="16"/>
    <cellStyle name="Divider" xfId="17"/>
    <cellStyle name="Excel Built-in Normal 1" xfId="18"/>
    <cellStyle name="Fixed" xfId="19"/>
    <cellStyle name="Fixed 2" xfId="20"/>
    <cellStyle name="Good 2" xfId="21"/>
    <cellStyle name="Heading1 1" xfId="22"/>
    <cellStyle name="Heading1 2" xfId="23"/>
    <cellStyle name="Heading2" xfId="24"/>
    <cellStyle name="Heading2 2" xfId="25"/>
    <cellStyle name="Headline I" xfId="26"/>
    <cellStyle name="Headline II" xfId="27"/>
    <cellStyle name="Headline III" xfId="28"/>
    <cellStyle name="Īįū÷ķūé_laroux" xfId="29"/>
    <cellStyle name="labi" xfId="30"/>
    <cellStyle name="Lietojamais" xfId="31"/>
    <cellStyle name="Neutral 2" xfId="32"/>
    <cellStyle name="Normaali_light-98_gun" xfId="33"/>
    <cellStyle name="Normal" xfId="0" builtinId="0"/>
    <cellStyle name="Normal 2" xfId="34"/>
    <cellStyle name="Normal 2 2" xfId="35"/>
    <cellStyle name="Normal 3" xfId="36"/>
    <cellStyle name="Normal 3 2" xfId="37"/>
    <cellStyle name="Normal 4" xfId="38"/>
    <cellStyle name="Normal 5" xfId="39"/>
    <cellStyle name="Normal 6" xfId="40"/>
    <cellStyle name="Normal_00T" xfId="41"/>
    <cellStyle name="Normal_9908m" xfId="42"/>
    <cellStyle name="Normal_Limbazi" xfId="43"/>
    <cellStyle name="Normal_TAME-POLIPLASTS" xfId="44"/>
    <cellStyle name="Normal_TameTuristu5-2011-08-06" xfId="45"/>
    <cellStyle name="Normal_Teodors Skele un Carnikava" xfId="46"/>
    <cellStyle name="Percent 2" xfId="47"/>
    <cellStyle name="Position" xfId="48"/>
    <cellStyle name="Standard_Anpassen der Amortisation" xfId="49"/>
    <cellStyle name="Style 1" xfId="50"/>
    <cellStyle name="Style 2" xfId="51"/>
    <cellStyle name="Unit" xfId="52"/>
    <cellStyle name="Währung [0]_Compiling Utility Macros" xfId="53"/>
    <cellStyle name="Währung_Compiling Utility Macros" xfId="54"/>
    <cellStyle name="Обычный_2009-04-27_PED IESN" xfId="55"/>
    <cellStyle name="Финансовый_VID_Rigas_Muita BST 1 un 2 karta" xfId="56"/>
  </cellStyles>
  <dxfs count="70">
    <dxf>
      <font>
        <color theme="9" tint="0.79998168889431442"/>
      </font>
    </dxf>
    <dxf>
      <font>
        <color theme="9" tint="0.79998168889431442"/>
      </font>
    </dxf>
    <dxf>
      <font>
        <color theme="9" tint="0.79998168889431442"/>
      </font>
    </dxf>
    <dxf>
      <font>
        <color theme="9" tint="0.79998168889431442"/>
      </font>
    </dxf>
    <dxf>
      <font>
        <color theme="9" tint="0.79998168889431442"/>
      </font>
    </dxf>
    <dxf>
      <font>
        <color theme="9" tint="0.79998168889431442"/>
      </font>
    </dxf>
    <dxf>
      <font>
        <color theme="9" tint="0.79998168889431442"/>
      </font>
    </dxf>
    <dxf>
      <font>
        <color theme="9" tint="0.79998168889431442"/>
      </font>
    </dxf>
    <dxf>
      <font>
        <color theme="9" tint="0.79998168889431442"/>
      </font>
    </dxf>
    <dxf>
      <font>
        <color theme="9" tint="0.79998168889431442"/>
      </font>
    </dxf>
    <dxf>
      <font>
        <color theme="9" tint="0.79998168889431442"/>
      </font>
    </dxf>
    <dxf>
      <font>
        <color theme="9" tint="0.79998168889431442"/>
      </font>
    </dxf>
    <dxf>
      <font>
        <color theme="9" tint="0.79998168889431442"/>
      </font>
    </dxf>
    <dxf>
      <font>
        <color theme="9" tint="0.79998168889431442"/>
      </font>
    </dxf>
    <dxf>
      <font>
        <color theme="9" tint="0.79998168889431442"/>
      </font>
    </dxf>
    <dxf>
      <font>
        <color theme="9" tint="0.79998168889431442"/>
      </font>
    </dxf>
    <dxf>
      <font>
        <color theme="9" tint="0.79998168889431442"/>
      </font>
    </dxf>
    <dxf>
      <font>
        <color theme="9" tint="0.79998168889431442"/>
      </font>
    </dxf>
    <dxf>
      <font>
        <color theme="9" tint="0.79998168889431442"/>
      </font>
    </dxf>
    <dxf>
      <font>
        <color theme="9" tint="0.79998168889431442"/>
      </font>
    </dxf>
    <dxf>
      <font>
        <color theme="9" tint="0.79998168889431442"/>
      </font>
    </dxf>
    <dxf>
      <font>
        <color theme="9" tint="0.79998168889431442"/>
      </font>
    </dxf>
    <dxf>
      <font>
        <color theme="9" tint="0.79998168889431442"/>
      </font>
    </dxf>
    <dxf>
      <font>
        <color theme="9" tint="0.79998168889431442"/>
      </font>
    </dxf>
    <dxf>
      <font>
        <color theme="9" tint="0.79998168889431442"/>
      </font>
    </dxf>
    <dxf>
      <font>
        <color theme="9" tint="0.79998168889431442"/>
      </font>
    </dxf>
    <dxf>
      <font>
        <color theme="9" tint="0.79998168889431442"/>
      </font>
    </dxf>
    <dxf>
      <font>
        <color theme="9" tint="0.79998168889431442"/>
      </font>
    </dxf>
    <dxf>
      <font>
        <color theme="9" tint="0.79998168889431442"/>
      </font>
    </dxf>
    <dxf>
      <font>
        <color theme="9" tint="0.79998168889431442"/>
      </font>
    </dxf>
    <dxf>
      <font>
        <color theme="9" tint="0.79998168889431442"/>
      </font>
    </dxf>
    <dxf>
      <font>
        <color theme="9" tint="0.79998168889431442"/>
      </font>
    </dxf>
    <dxf>
      <font>
        <color theme="9" tint="0.79998168889431442"/>
      </font>
    </dxf>
    <dxf>
      <font>
        <color theme="9" tint="0.79998168889431442"/>
      </font>
    </dxf>
    <dxf>
      <font>
        <color theme="9" tint="0.79998168889431442"/>
      </font>
    </dxf>
    <dxf>
      <font>
        <color theme="9" tint="0.79998168889431442"/>
      </font>
    </dxf>
    <dxf>
      <font>
        <color theme="9" tint="0.79998168889431442"/>
      </font>
    </dxf>
    <dxf>
      <font>
        <color theme="9" tint="0.79998168889431442"/>
      </font>
    </dxf>
    <dxf>
      <font>
        <color theme="9" tint="0.79998168889431442"/>
      </font>
    </dxf>
    <dxf>
      <font>
        <color theme="9" tint="0.79998168889431442"/>
      </font>
    </dxf>
    <dxf>
      <font>
        <color theme="9" tint="0.79998168889431442"/>
      </font>
    </dxf>
    <dxf>
      <font>
        <color theme="9" tint="0.79998168889431442"/>
      </font>
    </dxf>
    <dxf>
      <font>
        <color theme="9" tint="0.79998168889431442"/>
      </font>
    </dxf>
    <dxf>
      <font>
        <color theme="9" tint="0.79998168889431442"/>
      </font>
    </dxf>
    <dxf>
      <font>
        <color theme="9" tint="0.79998168889431442"/>
      </font>
    </dxf>
    <dxf>
      <font>
        <color theme="9" tint="0.79998168889431442"/>
      </font>
    </dxf>
    <dxf>
      <font>
        <color theme="9" tint="0.79998168889431442"/>
      </font>
    </dxf>
    <dxf>
      <font>
        <color theme="9" tint="0.79998168889431442"/>
      </font>
    </dxf>
    <dxf>
      <font>
        <color theme="9" tint="0.79998168889431442"/>
      </font>
    </dxf>
    <dxf>
      <font>
        <color theme="9" tint="0.79998168889431442"/>
      </font>
    </dxf>
    <dxf>
      <font>
        <color theme="9" tint="0.79998168889431442"/>
      </font>
    </dxf>
    <dxf>
      <font>
        <color theme="9" tint="0.79998168889431442"/>
      </font>
    </dxf>
    <dxf>
      <font>
        <color theme="9" tint="0.79998168889431442"/>
      </font>
    </dxf>
    <dxf>
      <font>
        <color theme="9" tint="0.79998168889431442"/>
      </font>
    </dxf>
    <dxf>
      <font>
        <color theme="9" tint="0.79998168889431442"/>
      </font>
    </dxf>
    <dxf>
      <font>
        <color theme="9" tint="0.79998168889431442"/>
      </font>
    </dxf>
    <dxf>
      <font>
        <color theme="9" tint="0.79998168889431442"/>
      </font>
    </dxf>
    <dxf>
      <font>
        <color theme="9" tint="0.79998168889431442"/>
      </font>
    </dxf>
    <dxf>
      <font>
        <color theme="9" tint="0.79998168889431442"/>
      </font>
    </dxf>
    <dxf>
      <font>
        <color theme="9" tint="0.79998168889431442"/>
      </font>
    </dxf>
    <dxf>
      <font>
        <color theme="9" tint="0.79998168889431442"/>
      </font>
    </dxf>
    <dxf>
      <font>
        <color theme="9" tint="0.79998168889431442"/>
      </font>
    </dxf>
    <dxf>
      <font>
        <color theme="9" tint="0.79998168889431442"/>
      </font>
    </dxf>
    <dxf>
      <font>
        <color theme="9" tint="0.79998168889431442"/>
      </font>
    </dxf>
    <dxf>
      <font>
        <color theme="9" tint="0.79998168889431442"/>
      </font>
    </dxf>
    <dxf>
      <font>
        <color theme="9" tint="0.79998168889431442"/>
      </font>
    </dxf>
    <dxf>
      <font>
        <color theme="9" tint="0.79998168889431442"/>
      </font>
    </dxf>
    <dxf>
      <font>
        <color theme="9" tint="0.79998168889431442"/>
      </font>
    </dxf>
    <dxf>
      <font>
        <color theme="9" tint="0.79998168889431442"/>
      </font>
    </dxf>
    <dxf>
      <font>
        <color theme="9" tint="0.79998168889431442"/>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23FF23"/>
      <rgbColor rgb="00800000"/>
      <rgbColor rgb="00008000"/>
      <rgbColor rgb="00000080"/>
      <rgbColor rgb="00808000"/>
      <rgbColor rgb="00800080"/>
      <rgbColor rgb="00008080"/>
      <rgbColor rgb="00C0C0C0"/>
      <rgbColor rgb="00808080"/>
      <rgbColor rgb="00BFBFB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DFDFD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28</xdr:row>
      <xdr:rowOff>0</xdr:rowOff>
    </xdr:from>
    <xdr:to>
      <xdr:col>2</xdr:col>
      <xdr:colOff>76200</xdr:colOff>
      <xdr:row>29</xdr:row>
      <xdr:rowOff>47625</xdr:rowOff>
    </xdr:to>
    <xdr:sp macro="" textlink="">
      <xdr:nvSpPr>
        <xdr:cNvPr id="22604" name="Text Box 2"/>
        <xdr:cNvSpPr txBox="1">
          <a:spLocks noChangeArrowheads="1"/>
        </xdr:cNvSpPr>
      </xdr:nvSpPr>
      <xdr:spPr bwMode="auto">
        <a:xfrm>
          <a:off x="3905250" y="4905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28</xdr:row>
      <xdr:rowOff>0</xdr:rowOff>
    </xdr:from>
    <xdr:to>
      <xdr:col>2</xdr:col>
      <xdr:colOff>76200</xdr:colOff>
      <xdr:row>29</xdr:row>
      <xdr:rowOff>47625</xdr:rowOff>
    </xdr:to>
    <xdr:sp macro="" textlink="">
      <xdr:nvSpPr>
        <xdr:cNvPr id="22605" name="Text Box 3"/>
        <xdr:cNvSpPr txBox="1">
          <a:spLocks noChangeArrowheads="1"/>
        </xdr:cNvSpPr>
      </xdr:nvSpPr>
      <xdr:spPr bwMode="auto">
        <a:xfrm>
          <a:off x="3905250" y="4905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28</xdr:row>
      <xdr:rowOff>0</xdr:rowOff>
    </xdr:from>
    <xdr:to>
      <xdr:col>2</xdr:col>
      <xdr:colOff>76200</xdr:colOff>
      <xdr:row>29</xdr:row>
      <xdr:rowOff>47625</xdr:rowOff>
    </xdr:to>
    <xdr:sp macro="" textlink="">
      <xdr:nvSpPr>
        <xdr:cNvPr id="22606" name="Text Box 4"/>
        <xdr:cNvSpPr txBox="1">
          <a:spLocks noChangeArrowheads="1"/>
        </xdr:cNvSpPr>
      </xdr:nvSpPr>
      <xdr:spPr bwMode="auto">
        <a:xfrm>
          <a:off x="3905250" y="4905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28</xdr:row>
      <xdr:rowOff>0</xdr:rowOff>
    </xdr:from>
    <xdr:to>
      <xdr:col>2</xdr:col>
      <xdr:colOff>76200</xdr:colOff>
      <xdr:row>29</xdr:row>
      <xdr:rowOff>47625</xdr:rowOff>
    </xdr:to>
    <xdr:sp macro="" textlink="">
      <xdr:nvSpPr>
        <xdr:cNvPr id="22607" name="Text Box 5"/>
        <xdr:cNvSpPr txBox="1">
          <a:spLocks noChangeArrowheads="1"/>
        </xdr:cNvSpPr>
      </xdr:nvSpPr>
      <xdr:spPr bwMode="auto">
        <a:xfrm>
          <a:off x="3905250" y="4905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bs01\Dokument\Ingrida%20Lipska\2006\BIKERNIEKU162\TAMES\1.kartaBuvdarbi\Bikernieku162_21.11.200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rbs01\Dokument\Ingrida%20Lipska\2006\MNometnu16\tames\MNometnu_21.08.2006_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
    </sheet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F35"/>
  <sheetViews>
    <sheetView showZeros="0" topLeftCell="A7" zoomScaleNormal="100" workbookViewId="0">
      <selection activeCell="B49" sqref="B49"/>
    </sheetView>
  </sheetViews>
  <sheetFormatPr defaultColWidth="8.85546875" defaultRowHeight="12.75"/>
  <cols>
    <col min="1" max="1" width="4.28515625" style="93" customWidth="1"/>
    <col min="2" max="2" width="54.28515625" style="94" customWidth="1"/>
    <col min="3" max="3" width="18" style="94" customWidth="1"/>
    <col min="4" max="4" width="8.7109375" style="94" customWidth="1"/>
    <col min="5" max="5" width="10.85546875" style="94" customWidth="1"/>
    <col min="6" max="16384" width="8.85546875" style="94"/>
  </cols>
  <sheetData>
    <row r="1" spans="1:3">
      <c r="B1" s="93"/>
      <c r="C1" s="93" t="s">
        <v>1</v>
      </c>
    </row>
    <row r="2" spans="1:3">
      <c r="B2" s="93"/>
      <c r="C2" s="93"/>
    </row>
    <row r="3" spans="1:3">
      <c r="B3" s="95"/>
      <c r="C3" s="96" t="s">
        <v>25</v>
      </c>
    </row>
    <row r="4" spans="1:3">
      <c r="B4" s="93"/>
      <c r="C4" s="96" t="s">
        <v>26</v>
      </c>
    </row>
    <row r="5" spans="1:3">
      <c r="B5" s="93"/>
      <c r="C5" s="93"/>
    </row>
    <row r="6" spans="1:3">
      <c r="B6" s="96"/>
      <c r="C6" s="95" t="s">
        <v>2</v>
      </c>
    </row>
    <row r="8" spans="1:3">
      <c r="B8" s="95"/>
      <c r="C8" s="97" t="s">
        <v>55</v>
      </c>
    </row>
    <row r="10" spans="1:3">
      <c r="A10" s="241" t="s">
        <v>56</v>
      </c>
      <c r="B10" s="241"/>
      <c r="C10" s="241"/>
    </row>
    <row r="12" spans="1:3">
      <c r="A12" s="23" t="s">
        <v>40</v>
      </c>
      <c r="B12" s="105"/>
      <c r="C12" s="98"/>
    </row>
    <row r="13" spans="1:3">
      <c r="A13" s="23" t="s">
        <v>42</v>
      </c>
      <c r="B13" s="105"/>
      <c r="C13" s="98"/>
    </row>
    <row r="14" spans="1:3">
      <c r="A14" s="71" t="s">
        <v>41</v>
      </c>
      <c r="B14" s="106"/>
      <c r="C14" s="98"/>
    </row>
    <row r="15" spans="1:3">
      <c r="A15" s="3"/>
      <c r="C15" s="98"/>
    </row>
    <row r="16" spans="1:3">
      <c r="A16" s="99"/>
      <c r="C16" s="100"/>
    </row>
    <row r="17" spans="1:6">
      <c r="A17" s="99"/>
      <c r="C17" s="101"/>
    </row>
    <row r="18" spans="1:6" ht="13.9" customHeight="1">
      <c r="A18" s="235" t="s">
        <v>27</v>
      </c>
      <c r="B18" s="237" t="s">
        <v>3</v>
      </c>
      <c r="C18" s="239" t="s">
        <v>59</v>
      </c>
    </row>
    <row r="19" spans="1:6">
      <c r="A19" s="236"/>
      <c r="B19" s="238"/>
      <c r="C19" s="240"/>
    </row>
    <row r="20" spans="1:6">
      <c r="A20" s="7"/>
      <c r="B20" s="8"/>
      <c r="C20" s="9"/>
      <c r="D20" s="102"/>
      <c r="F20" s="3"/>
    </row>
    <row r="21" spans="1:6" ht="25.5">
      <c r="A21" s="7">
        <v>1</v>
      </c>
      <c r="B21" s="135" t="s">
        <v>58</v>
      </c>
      <c r="C21" s="9">
        <f>Kopsavilkums!D24</f>
        <v>0</v>
      </c>
      <c r="D21" s="102"/>
      <c r="E21" s="102"/>
    </row>
    <row r="22" spans="1:6">
      <c r="A22" s="7"/>
      <c r="B22" s="8"/>
      <c r="C22" s="9"/>
      <c r="D22" s="102"/>
    </row>
    <row r="23" spans="1:6">
      <c r="A23" s="7"/>
      <c r="B23" s="103" t="s">
        <v>21</v>
      </c>
      <c r="C23" s="92">
        <f>SUM(C21:C22)</f>
        <v>0</v>
      </c>
      <c r="D23" s="102"/>
    </row>
    <row r="24" spans="1:6">
      <c r="A24" s="7"/>
      <c r="B24" s="103" t="s">
        <v>129</v>
      </c>
      <c r="C24" s="92">
        <f>SUM(C23:C23)</f>
        <v>0</v>
      </c>
      <c r="D24" s="102"/>
    </row>
    <row r="25" spans="1:6">
      <c r="A25" s="7"/>
      <c r="B25" s="10"/>
      <c r="C25" s="11"/>
      <c r="D25" s="102"/>
    </row>
    <row r="26" spans="1:6" ht="15.75" customHeight="1">
      <c r="A26" s="104"/>
      <c r="B26" s="134" t="s">
        <v>57</v>
      </c>
      <c r="C26" s="11">
        <f>ROUND(C24*21%,2)</f>
        <v>0</v>
      </c>
      <c r="D26" s="102"/>
    </row>
    <row r="29" spans="1:6">
      <c r="C29" s="102"/>
    </row>
    <row r="30" spans="1:6" s="3" customFormat="1">
      <c r="C30" s="94"/>
      <c r="D30" s="94"/>
      <c r="E30" s="94"/>
      <c r="F30" s="94"/>
    </row>
    <row r="31" spans="1:6" s="3" customFormat="1">
      <c r="A31" s="113"/>
      <c r="B31" s="107" t="s">
        <v>163</v>
      </c>
      <c r="C31" s="108"/>
      <c r="D31" s="94"/>
      <c r="E31" s="94"/>
      <c r="F31" s="94"/>
    </row>
    <row r="32" spans="1:6" s="3" customFormat="1">
      <c r="A32" s="114"/>
      <c r="B32" s="109" t="s">
        <v>38</v>
      </c>
      <c r="C32" s="110"/>
      <c r="D32" s="94"/>
      <c r="E32" s="94"/>
      <c r="F32" s="94"/>
    </row>
    <row r="33" spans="1:6" s="3" customFormat="1">
      <c r="A33" s="114"/>
      <c r="B33" s="111" t="s">
        <v>164</v>
      </c>
      <c r="C33" s="112"/>
      <c r="D33" s="94"/>
      <c r="E33" s="94"/>
      <c r="F33" s="94"/>
    </row>
    <row r="35" spans="1:6">
      <c r="C35" s="102"/>
    </row>
  </sheetData>
  <sheetProtection selectLockedCells="1" selectUnlockedCells="1"/>
  <customSheetViews>
    <customSheetView guid="{F2C79842-9E21-41E2-A758-93E504EF24A6}" zeroValues="0" topLeftCell="A7">
      <selection activeCell="C38" sqref="C38"/>
      <pageMargins left="0.56999999999999995" right="0.2" top="0.63" bottom="1" header="0.51180555555555551" footer="0.51180555555555551"/>
      <pageSetup paperSize="9" firstPageNumber="0" orientation="portrait" verticalDpi="300" r:id="rId1"/>
      <headerFooter alignWithMargins="0"/>
    </customSheetView>
  </customSheetViews>
  <mergeCells count="4">
    <mergeCell ref="A18:A19"/>
    <mergeCell ref="B18:B19"/>
    <mergeCell ref="C18:C19"/>
    <mergeCell ref="A10:C10"/>
  </mergeCells>
  <phoneticPr fontId="20" type="noConversion"/>
  <pageMargins left="0.56999999999999995" right="0.2" top="0.63" bottom="1" header="0.51180555555555551" footer="0.51180555555555551"/>
  <pageSetup paperSize="9" firstPageNumber="0" orientation="portrait" verticalDpi="300"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H32"/>
  <sheetViews>
    <sheetView showZeros="0" zoomScaleNormal="100" workbookViewId="0">
      <selection activeCell="E36" sqref="E36"/>
    </sheetView>
  </sheetViews>
  <sheetFormatPr defaultRowHeight="11.25"/>
  <cols>
    <col min="1" max="1" width="4" style="3" customWidth="1"/>
    <col min="2" max="2" width="8.140625" style="3" customWidth="1"/>
    <col min="3" max="3" width="43.42578125" style="3" bestFit="1" customWidth="1"/>
    <col min="4" max="8" width="13.42578125" style="3" customWidth="1"/>
    <col min="9" max="16384" width="9.140625" style="3"/>
  </cols>
  <sheetData>
    <row r="1" spans="1:8" ht="12.75">
      <c r="A1" s="71" t="s">
        <v>4</v>
      </c>
      <c r="B1" s="71"/>
      <c r="C1" s="71"/>
      <c r="D1" s="71"/>
      <c r="E1" s="71"/>
      <c r="F1" s="71"/>
      <c r="G1" s="71"/>
      <c r="H1" s="71"/>
    </row>
    <row r="2" spans="1:8" ht="15.75">
      <c r="A2" s="246" t="s">
        <v>47</v>
      </c>
      <c r="B2" s="246"/>
      <c r="C2" s="246"/>
      <c r="D2" s="246"/>
      <c r="E2" s="246"/>
      <c r="F2" s="246"/>
      <c r="G2" s="246"/>
      <c r="H2" s="246"/>
    </row>
    <row r="3" spans="1:8" ht="12.75">
      <c r="A3" s="247" t="s">
        <v>0</v>
      </c>
      <c r="B3" s="247"/>
      <c r="C3" s="247"/>
      <c r="D3" s="247"/>
      <c r="E3" s="247"/>
      <c r="F3" s="247"/>
      <c r="G3" s="247"/>
      <c r="H3" s="247"/>
    </row>
    <row r="4" spans="1:8" ht="12.75">
      <c r="A4" s="248"/>
      <c r="B4" s="248"/>
      <c r="C4" s="248"/>
      <c r="D4" s="248"/>
      <c r="E4" s="248"/>
      <c r="F4" s="248"/>
      <c r="G4" s="71"/>
      <c r="H4" s="71"/>
    </row>
    <row r="5" spans="1:8" ht="12.75">
      <c r="A5" s="71" t="str">
        <f>Koptāme!A12</f>
        <v>Būves nosaukums: Rīgas Stradiņa Universitātes Stomatoloģijas institūts</v>
      </c>
      <c r="B5" s="27"/>
      <c r="C5" s="27"/>
      <c r="D5" s="27"/>
      <c r="E5" s="27"/>
      <c r="F5" s="27"/>
      <c r="G5" s="27"/>
      <c r="H5" s="27"/>
    </row>
    <row r="6" spans="1:8" ht="12.75">
      <c r="A6" s="71" t="str">
        <f>Koptāme!A13</f>
        <v>Objekta nosaukums: Rīgas Stradiņa Universitātes Stomatoloģijas institūta telpu remontdarbi</v>
      </c>
      <c r="B6" s="27"/>
      <c r="C6" s="27"/>
      <c r="D6" s="27"/>
      <c r="E6" s="27"/>
      <c r="F6" s="27"/>
      <c r="G6" s="27"/>
      <c r="H6" s="27"/>
    </row>
    <row r="7" spans="1:8" ht="12.75">
      <c r="A7" s="71" t="str">
        <f>Koptāme!A14</f>
        <v>Objekta adrese: Dzirciema iela 20, Rīga</v>
      </c>
      <c r="B7" s="71"/>
      <c r="C7" s="71"/>
      <c r="D7" s="71"/>
      <c r="E7" s="71"/>
      <c r="F7" s="71"/>
      <c r="G7" s="71"/>
      <c r="H7" s="71"/>
    </row>
    <row r="8" spans="1:8" ht="12.75">
      <c r="A8" s="71"/>
      <c r="B8" s="71"/>
      <c r="C8" s="71"/>
      <c r="D8" s="71"/>
      <c r="E8" s="71"/>
      <c r="F8" s="71"/>
      <c r="G8" s="71"/>
      <c r="H8" s="71"/>
    </row>
    <row r="9" spans="1:8" ht="12.75">
      <c r="A9" s="71"/>
      <c r="B9" s="71"/>
      <c r="C9" s="72"/>
      <c r="D9" s="71"/>
      <c r="E9" s="73" t="s">
        <v>6</v>
      </c>
      <c r="F9" s="91">
        <f>D24</f>
        <v>0</v>
      </c>
      <c r="G9" s="71"/>
      <c r="H9" s="71"/>
    </row>
    <row r="10" spans="1:8" ht="12.75">
      <c r="A10" s="71"/>
      <c r="B10" s="15"/>
      <c r="C10" s="74"/>
      <c r="D10" s="71"/>
      <c r="E10" s="75" t="s">
        <v>23</v>
      </c>
      <c r="F10" s="91">
        <f>H20</f>
        <v>0</v>
      </c>
      <c r="G10" s="71"/>
      <c r="H10" s="71"/>
    </row>
    <row r="11" spans="1:8" ht="12.75">
      <c r="A11" s="71"/>
      <c r="B11" s="71"/>
      <c r="C11" s="71"/>
      <c r="D11" s="71"/>
      <c r="E11" s="76"/>
      <c r="F11" s="71"/>
      <c r="G11" s="71"/>
      <c r="H11" s="71"/>
    </row>
    <row r="12" spans="1:8" ht="12.75">
      <c r="A12" s="71" t="s">
        <v>5</v>
      </c>
      <c r="B12" s="71"/>
      <c r="C12" s="71"/>
      <c r="D12" s="71"/>
      <c r="E12" s="71"/>
      <c r="F12" s="71"/>
      <c r="G12" s="71"/>
      <c r="H12" s="71"/>
    </row>
    <row r="13" spans="1:8" ht="12.75">
      <c r="A13" s="249" t="s">
        <v>7</v>
      </c>
      <c r="B13" s="243" t="s">
        <v>8</v>
      </c>
      <c r="C13" s="243" t="s">
        <v>50</v>
      </c>
      <c r="D13" s="243" t="s">
        <v>36</v>
      </c>
      <c r="E13" s="243" t="s">
        <v>9</v>
      </c>
      <c r="F13" s="243"/>
      <c r="G13" s="243"/>
      <c r="H13" s="244" t="s">
        <v>39</v>
      </c>
    </row>
    <row r="14" spans="1:8" ht="25.5">
      <c r="A14" s="250"/>
      <c r="B14" s="251"/>
      <c r="C14" s="251"/>
      <c r="D14" s="251"/>
      <c r="E14" s="77" t="s">
        <v>37</v>
      </c>
      <c r="F14" s="77" t="s">
        <v>48</v>
      </c>
      <c r="G14" s="77" t="s">
        <v>49</v>
      </c>
      <c r="H14" s="245"/>
    </row>
    <row r="15" spans="1:8" ht="13.5">
      <c r="A15" s="78"/>
      <c r="B15" s="79"/>
      <c r="C15" s="80"/>
      <c r="D15" s="81"/>
      <c r="E15" s="81"/>
      <c r="F15" s="81"/>
      <c r="G15" s="81"/>
      <c r="H15" s="82"/>
    </row>
    <row r="16" spans="1:8" ht="12.75">
      <c r="A16" s="83">
        <v>1</v>
      </c>
      <c r="B16" s="84" t="s">
        <v>16</v>
      </c>
      <c r="C16" s="85" t="s">
        <v>90</v>
      </c>
      <c r="D16" s="86">
        <f>'1-1'!P118</f>
        <v>0</v>
      </c>
      <c r="E16" s="86">
        <f>'1-1'!M118</f>
        <v>0</v>
      </c>
      <c r="F16" s="86">
        <f>'1-1'!N118</f>
        <v>0</v>
      </c>
      <c r="G16" s="86">
        <f>'1-1'!O118</f>
        <v>0</v>
      </c>
      <c r="H16" s="89">
        <f>'1-1'!L118</f>
        <v>0</v>
      </c>
    </row>
    <row r="17" spans="1:8" ht="12.75">
      <c r="A17" s="116">
        <v>2</v>
      </c>
      <c r="B17" s="117" t="s">
        <v>91</v>
      </c>
      <c r="C17" s="87" t="s">
        <v>92</v>
      </c>
      <c r="D17" s="88">
        <f>'2-1'!P31</f>
        <v>0</v>
      </c>
      <c r="E17" s="88">
        <f>'2-1'!M31</f>
        <v>0</v>
      </c>
      <c r="F17" s="88">
        <f>'2-1'!N31</f>
        <v>0</v>
      </c>
      <c r="G17" s="88">
        <f>'2-1'!O31</f>
        <v>0</v>
      </c>
      <c r="H17" s="90">
        <f>'2-1'!L31</f>
        <v>0</v>
      </c>
    </row>
    <row r="18" spans="1:8" ht="12.75">
      <c r="A18" s="116">
        <v>3</v>
      </c>
      <c r="B18" s="117" t="s">
        <v>165</v>
      </c>
      <c r="C18" s="87" t="s">
        <v>158</v>
      </c>
      <c r="D18" s="88">
        <f>'3-1 '!P41</f>
        <v>0</v>
      </c>
      <c r="E18" s="88">
        <f>'3-1 '!M41</f>
        <v>0</v>
      </c>
      <c r="F18" s="88">
        <f>'3-1 '!N41</f>
        <v>0</v>
      </c>
      <c r="G18" s="88">
        <f>'3-1 '!O41</f>
        <v>0</v>
      </c>
      <c r="H18" s="90">
        <f>'3-1 '!L41</f>
        <v>0</v>
      </c>
    </row>
    <row r="19" spans="1:8" ht="12.75">
      <c r="A19" s="118"/>
      <c r="B19" s="119"/>
      <c r="C19" s="120"/>
      <c r="D19" s="121"/>
      <c r="E19" s="121"/>
      <c r="F19" s="121"/>
      <c r="G19" s="121"/>
      <c r="H19" s="121"/>
    </row>
    <row r="20" spans="1:8" ht="12.75">
      <c r="A20" s="122"/>
      <c r="B20" s="122"/>
      <c r="C20" s="123" t="s">
        <v>10</v>
      </c>
      <c r="D20" s="124">
        <f>SUM(D15:D19)</f>
        <v>0</v>
      </c>
      <c r="E20" s="129">
        <f>SUM(E15:E19)</f>
        <v>0</v>
      </c>
      <c r="F20" s="124">
        <f>SUM(F15:F19)</f>
        <v>0</v>
      </c>
      <c r="G20" s="124">
        <f>SUM(G15:G19)</f>
        <v>0</v>
      </c>
      <c r="H20" s="124">
        <f>SUM(H15:H19)</f>
        <v>0</v>
      </c>
    </row>
    <row r="21" spans="1:8" ht="12.75">
      <c r="A21" s="122"/>
      <c r="B21" s="122"/>
      <c r="C21" s="125" t="s">
        <v>43</v>
      </c>
      <c r="D21" s="121">
        <f>D20*10%</f>
        <v>0</v>
      </c>
      <c r="E21" s="128"/>
      <c r="F21" s="128"/>
      <c r="G21" s="128"/>
      <c r="H21" s="128"/>
    </row>
    <row r="22" spans="1:8" ht="12.75">
      <c r="A22" s="122"/>
      <c r="B22" s="122"/>
      <c r="C22" s="126" t="s">
        <v>11</v>
      </c>
      <c r="D22" s="127">
        <f>D21*0.06</f>
        <v>0</v>
      </c>
      <c r="E22" s="128"/>
      <c r="F22" s="128"/>
      <c r="G22" s="128"/>
      <c r="H22" s="128"/>
    </row>
    <row r="23" spans="1:8" ht="12.75">
      <c r="A23" s="122"/>
      <c r="B23" s="122"/>
      <c r="C23" s="125" t="s">
        <v>44</v>
      </c>
      <c r="D23" s="121">
        <f>D20*5%</f>
        <v>0</v>
      </c>
      <c r="E23" s="128"/>
      <c r="F23" s="128"/>
      <c r="G23" s="128"/>
      <c r="H23" s="128"/>
    </row>
    <row r="24" spans="1:8" ht="12.75">
      <c r="A24" s="122"/>
      <c r="B24" s="122"/>
      <c r="C24" s="123" t="s">
        <v>12</v>
      </c>
      <c r="D24" s="124">
        <f>D20+D21+D23</f>
        <v>0</v>
      </c>
      <c r="E24" s="128"/>
      <c r="F24" s="128"/>
      <c r="G24" s="128"/>
      <c r="H24" s="128"/>
    </row>
    <row r="25" spans="1:8" s="1" customFormat="1">
      <c r="C25" s="12"/>
      <c r="D25" s="59"/>
      <c r="E25" s="13"/>
      <c r="F25" s="13"/>
      <c r="G25" s="13"/>
      <c r="H25" s="14"/>
    </row>
    <row r="29" spans="1:8" ht="12.75">
      <c r="C29" s="107" t="s">
        <v>163</v>
      </c>
      <c r="D29" s="108"/>
    </row>
    <row r="30" spans="1:8" ht="13.15" customHeight="1">
      <c r="C30" s="242" t="s">
        <v>38</v>
      </c>
      <c r="D30" s="242"/>
    </row>
    <row r="31" spans="1:8" ht="12.75">
      <c r="C31" s="111" t="s">
        <v>164</v>
      </c>
      <c r="D31" s="112"/>
    </row>
    <row r="32" spans="1:8" ht="12.75">
      <c r="C32"/>
      <c r="D32" s="108"/>
    </row>
  </sheetData>
  <customSheetViews>
    <customSheetView guid="{F2C79842-9E21-41E2-A758-93E504EF24A6}" zeroValues="0" fitToPage="1">
      <selection activeCell="F22" sqref="F22"/>
      <pageMargins left="0.33" right="0.17" top="0.64" bottom="0.17" header="0.5" footer="0.5"/>
      <pageSetup paperSize="9" scale="93" fitToHeight="0" orientation="portrait" r:id="rId1"/>
      <headerFooter alignWithMargins="0"/>
    </customSheetView>
  </customSheetViews>
  <mergeCells count="10">
    <mergeCell ref="C30:D30"/>
    <mergeCell ref="E13:G13"/>
    <mergeCell ref="H13:H14"/>
    <mergeCell ref="A2:H2"/>
    <mergeCell ref="A3:H3"/>
    <mergeCell ref="A4:F4"/>
    <mergeCell ref="A13:A14"/>
    <mergeCell ref="B13:B14"/>
    <mergeCell ref="C13:C14"/>
    <mergeCell ref="D13:D14"/>
  </mergeCells>
  <phoneticPr fontId="20" type="noConversion"/>
  <pageMargins left="0.33" right="0.17" top="0.64" bottom="0.17" header="0.5" footer="0.5"/>
  <pageSetup paperSize="9" scale="93" fitToHeight="0" orientation="portrait"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P132"/>
  <sheetViews>
    <sheetView showZeros="0" tabSelected="1" topLeftCell="A91" zoomScaleNormal="100" workbookViewId="0">
      <selection activeCell="C104" sqref="C104"/>
    </sheetView>
  </sheetViews>
  <sheetFormatPr defaultRowHeight="12.75"/>
  <cols>
    <col min="1" max="1" width="5.28515625" style="55" customWidth="1"/>
    <col min="2" max="2" width="6.85546875" style="55" customWidth="1"/>
    <col min="3" max="3" width="51.28515625" style="30" customWidth="1"/>
    <col min="4" max="4" width="5.28515625" style="31" customWidth="1"/>
    <col min="5" max="5" width="8.140625" style="32" customWidth="1"/>
    <col min="6" max="16" width="9.28515625" style="31" customWidth="1"/>
    <col min="17" max="16384" width="9.140625" style="21"/>
  </cols>
  <sheetData>
    <row r="1" spans="1:16" ht="15.75">
      <c r="A1" s="255" t="s">
        <v>22</v>
      </c>
      <c r="B1" s="255"/>
      <c r="C1" s="255"/>
      <c r="D1" s="255"/>
      <c r="E1" s="255"/>
      <c r="F1" s="255"/>
      <c r="G1" s="255"/>
      <c r="H1" s="255"/>
      <c r="I1" s="255"/>
      <c r="J1" s="255"/>
      <c r="K1" s="255"/>
      <c r="L1" s="255"/>
      <c r="M1" s="255"/>
      <c r="N1" s="255"/>
      <c r="O1" s="255"/>
      <c r="P1" s="255"/>
    </row>
    <row r="2" spans="1:16" ht="14.25">
      <c r="A2" s="256" t="s">
        <v>90</v>
      </c>
      <c r="B2" s="256"/>
      <c r="C2" s="256"/>
      <c r="D2" s="256"/>
      <c r="E2" s="256"/>
      <c r="F2" s="256"/>
      <c r="G2" s="256"/>
      <c r="H2" s="256"/>
      <c r="I2" s="256"/>
      <c r="J2" s="256"/>
      <c r="K2" s="256"/>
      <c r="L2" s="256"/>
      <c r="M2" s="256"/>
      <c r="N2" s="256"/>
      <c r="O2" s="256"/>
      <c r="P2" s="256"/>
    </row>
    <row r="3" spans="1:16">
      <c r="A3" s="22"/>
      <c r="B3" s="22"/>
      <c r="C3" s="22"/>
      <c r="D3" s="22"/>
      <c r="E3" s="22"/>
      <c r="F3" s="22"/>
      <c r="G3" s="22"/>
      <c r="H3" s="22"/>
      <c r="I3" s="22"/>
      <c r="J3" s="22"/>
      <c r="K3" s="22"/>
      <c r="L3" s="22"/>
      <c r="M3" s="22"/>
      <c r="N3" s="22"/>
      <c r="O3" s="22"/>
      <c r="P3" s="22"/>
    </row>
    <row r="4" spans="1:16" s="23" customFormat="1">
      <c r="A4" s="23" t="str">
        <f>Kopsavilkums!A5</f>
        <v>Būves nosaukums: Rīgas Stradiņa Universitātes Stomatoloģijas institūts</v>
      </c>
      <c r="B4" s="24"/>
      <c r="C4" s="24"/>
      <c r="D4" s="24"/>
      <c r="E4" s="25"/>
      <c r="F4" s="25"/>
      <c r="G4" s="25"/>
      <c r="H4" s="25"/>
      <c r="I4" s="25"/>
      <c r="J4" s="25"/>
      <c r="K4" s="26"/>
      <c r="L4" s="26"/>
      <c r="M4" s="26"/>
      <c r="N4" s="26"/>
      <c r="O4" s="26"/>
      <c r="P4" s="26"/>
    </row>
    <row r="5" spans="1:16" s="23" customFormat="1">
      <c r="A5" s="23" t="str">
        <f>Kopsavilkums!A6</f>
        <v>Objekta nosaukums: Rīgas Stradiņa Universitātes Stomatoloģijas institūta telpu remontdarbi</v>
      </c>
      <c r="E5" s="27"/>
      <c r="F5" s="27"/>
      <c r="G5" s="27"/>
      <c r="H5" s="27"/>
      <c r="I5" s="27"/>
      <c r="J5" s="27"/>
      <c r="K5" s="26"/>
      <c r="L5" s="26"/>
      <c r="M5" s="26"/>
      <c r="N5" s="26"/>
      <c r="O5" s="26"/>
      <c r="P5" s="26"/>
    </row>
    <row r="6" spans="1:16" s="23" customFormat="1">
      <c r="A6" s="23" t="str">
        <f>Kopsavilkums!A7</f>
        <v>Objekta adrese: Dzirciema iela 20, Rīga</v>
      </c>
      <c r="E6" s="27"/>
      <c r="F6" s="27"/>
      <c r="G6" s="27"/>
      <c r="H6" s="27"/>
      <c r="I6" s="27"/>
      <c r="J6" s="27"/>
      <c r="K6" s="26"/>
      <c r="L6" s="26"/>
      <c r="M6" s="26"/>
      <c r="N6" s="26"/>
      <c r="O6" s="26"/>
      <c r="P6" s="26"/>
    </row>
    <row r="7" spans="1:16" s="28" customFormat="1">
      <c r="H7" s="20"/>
      <c r="I7" s="20"/>
      <c r="J7" s="20"/>
      <c r="K7" s="20"/>
      <c r="L7" s="20"/>
      <c r="M7" s="20"/>
      <c r="N7" s="20"/>
      <c r="O7" s="20"/>
      <c r="P7" s="20"/>
    </row>
    <row r="8" spans="1:16">
      <c r="A8" s="29"/>
      <c r="B8" s="29"/>
      <c r="F8" s="33"/>
      <c r="K8" s="20"/>
      <c r="L8" s="2" t="s">
        <v>33</v>
      </c>
      <c r="M8" s="20"/>
      <c r="N8" s="138">
        <f>P118</f>
        <v>0</v>
      </c>
      <c r="O8" s="137"/>
      <c r="P8" s="20"/>
    </row>
    <row r="9" spans="1:16">
      <c r="A9" s="133" t="s">
        <v>51</v>
      </c>
      <c r="B9" s="29"/>
      <c r="F9" s="33"/>
      <c r="L9" s="35">
        <f>Kopsavilkums!E11</f>
        <v>0</v>
      </c>
      <c r="M9" s="36"/>
      <c r="N9" s="34"/>
      <c r="O9" s="36"/>
      <c r="P9" s="36"/>
    </row>
    <row r="10" spans="1:16">
      <c r="A10" s="37"/>
      <c r="B10" s="37"/>
      <c r="C10" s="38"/>
      <c r="L10" s="20"/>
      <c r="M10" s="20"/>
      <c r="N10" s="20"/>
      <c r="O10" s="20"/>
    </row>
    <row r="11" spans="1:16" s="28" customFormat="1" ht="18" customHeight="1" thickBot="1">
      <c r="A11" s="259" t="s">
        <v>17</v>
      </c>
      <c r="B11" s="261" t="s">
        <v>13</v>
      </c>
      <c r="C11" s="267" t="s">
        <v>52</v>
      </c>
      <c r="D11" s="253" t="s">
        <v>18</v>
      </c>
      <c r="E11" s="257" t="s">
        <v>19</v>
      </c>
      <c r="F11" s="263" t="s">
        <v>14</v>
      </c>
      <c r="G11" s="264"/>
      <c r="H11" s="264"/>
      <c r="I11" s="264"/>
      <c r="J11" s="264"/>
      <c r="K11" s="265"/>
      <c r="L11" s="266" t="s">
        <v>15</v>
      </c>
      <c r="M11" s="264"/>
      <c r="N11" s="264"/>
      <c r="O11" s="264"/>
      <c r="P11" s="265"/>
    </row>
    <row r="12" spans="1:16" s="28" customFormat="1" ht="54.6" customHeight="1">
      <c r="A12" s="260"/>
      <c r="B12" s="262"/>
      <c r="C12" s="268"/>
      <c r="D12" s="254"/>
      <c r="E12" s="258"/>
      <c r="F12" s="115" t="s">
        <v>20</v>
      </c>
      <c r="G12" s="115" t="s">
        <v>28</v>
      </c>
      <c r="H12" s="115" t="s">
        <v>29</v>
      </c>
      <c r="I12" s="115" t="s">
        <v>53</v>
      </c>
      <c r="J12" s="115" t="s">
        <v>30</v>
      </c>
      <c r="K12" s="115" t="s">
        <v>31</v>
      </c>
      <c r="L12" s="115" t="s">
        <v>54</v>
      </c>
      <c r="M12" s="115" t="s">
        <v>29</v>
      </c>
      <c r="N12" s="115" t="s">
        <v>53</v>
      </c>
      <c r="O12" s="115" t="s">
        <v>30</v>
      </c>
      <c r="P12" s="115" t="s">
        <v>32</v>
      </c>
    </row>
    <row r="13" spans="1:16" s="28" customFormat="1">
      <c r="A13" s="60" t="s">
        <v>34</v>
      </c>
      <c r="B13" s="60" t="s">
        <v>35</v>
      </c>
      <c r="C13" s="39">
        <f t="shared" ref="C13:P13" si="0">B13+1</f>
        <v>3</v>
      </c>
      <c r="D13" s="39">
        <f t="shared" si="0"/>
        <v>4</v>
      </c>
      <c r="E13" s="39">
        <f t="shared" si="0"/>
        <v>5</v>
      </c>
      <c r="F13" s="39">
        <f t="shared" si="0"/>
        <v>6</v>
      </c>
      <c r="G13" s="39">
        <f t="shared" si="0"/>
        <v>7</v>
      </c>
      <c r="H13" s="39">
        <f t="shared" si="0"/>
        <v>8</v>
      </c>
      <c r="I13" s="39">
        <f t="shared" si="0"/>
        <v>9</v>
      </c>
      <c r="J13" s="39">
        <f t="shared" si="0"/>
        <v>10</v>
      </c>
      <c r="K13" s="39">
        <f t="shared" si="0"/>
        <v>11</v>
      </c>
      <c r="L13" s="39">
        <f t="shared" si="0"/>
        <v>12</v>
      </c>
      <c r="M13" s="39">
        <f t="shared" si="0"/>
        <v>13</v>
      </c>
      <c r="N13" s="39">
        <f t="shared" si="0"/>
        <v>14</v>
      </c>
      <c r="O13" s="39">
        <f t="shared" si="0"/>
        <v>15</v>
      </c>
      <c r="P13" s="39">
        <f t="shared" si="0"/>
        <v>16</v>
      </c>
    </row>
    <row r="14" spans="1:16" s="28" customFormat="1">
      <c r="A14" s="60"/>
      <c r="B14" s="60"/>
      <c r="C14" s="136" t="s">
        <v>64</v>
      </c>
      <c r="D14" s="39"/>
      <c r="E14" s="39"/>
      <c r="F14" s="39"/>
      <c r="G14" s="39"/>
      <c r="H14" s="39"/>
      <c r="I14" s="39"/>
      <c r="J14" s="39"/>
      <c r="K14" s="39"/>
      <c r="L14" s="39"/>
      <c r="M14" s="39"/>
      <c r="N14" s="39"/>
      <c r="O14" s="39"/>
      <c r="P14" s="39"/>
    </row>
    <row r="15" spans="1:16" s="28" customFormat="1">
      <c r="A15" s="39"/>
      <c r="B15" s="6"/>
      <c r="C15" s="61" t="s">
        <v>46</v>
      </c>
      <c r="D15" s="41"/>
      <c r="E15" s="42"/>
      <c r="F15" s="43"/>
      <c r="G15" s="4"/>
      <c r="H15" s="5"/>
      <c r="I15" s="45"/>
      <c r="J15" s="45"/>
      <c r="K15" s="45"/>
      <c r="L15" s="44"/>
      <c r="M15" s="45"/>
      <c r="N15" s="45"/>
      <c r="O15" s="45"/>
      <c r="P15" s="45"/>
    </row>
    <row r="16" spans="1:16" s="28" customFormat="1">
      <c r="A16" s="39">
        <v>1</v>
      </c>
      <c r="B16" s="6"/>
      <c r="C16" s="58" t="s">
        <v>62</v>
      </c>
      <c r="D16" s="41" t="s">
        <v>24</v>
      </c>
      <c r="E16" s="42">
        <v>51.3</v>
      </c>
      <c r="F16" s="63"/>
      <c r="G16" s="64"/>
      <c r="H16" s="65"/>
      <c r="I16" s="65"/>
      <c r="J16" s="63"/>
      <c r="K16" s="65"/>
      <c r="L16" s="66"/>
      <c r="M16" s="66"/>
      <c r="N16" s="66"/>
      <c r="O16" s="66"/>
      <c r="P16" s="66"/>
    </row>
    <row r="17" spans="1:16" s="28" customFormat="1" ht="25.5">
      <c r="A17" s="39">
        <f>A16+1</f>
        <v>2</v>
      </c>
      <c r="B17" s="6"/>
      <c r="C17" s="287" t="s">
        <v>60</v>
      </c>
      <c r="D17" s="288" t="s">
        <v>61</v>
      </c>
      <c r="E17" s="289">
        <v>145.4</v>
      </c>
      <c r="F17" s="63"/>
      <c r="G17" s="64"/>
      <c r="H17" s="65"/>
      <c r="I17" s="65"/>
      <c r="J17" s="63"/>
      <c r="K17" s="65"/>
      <c r="L17" s="66"/>
      <c r="M17" s="66"/>
      <c r="N17" s="66"/>
      <c r="O17" s="66"/>
      <c r="P17" s="66"/>
    </row>
    <row r="18" spans="1:16" s="28" customFormat="1" ht="76.5">
      <c r="A18" s="39">
        <f>A17+1</f>
        <v>3</v>
      </c>
      <c r="B18" s="6"/>
      <c r="C18" s="287" t="s">
        <v>66</v>
      </c>
      <c r="D18" s="288" t="s">
        <v>61</v>
      </c>
      <c r="E18" s="289">
        <f>145.4-E19+5</f>
        <v>126.6</v>
      </c>
      <c r="F18" s="63"/>
      <c r="G18" s="64"/>
      <c r="H18" s="65"/>
      <c r="I18" s="65"/>
      <c r="J18" s="63"/>
      <c r="K18" s="65"/>
      <c r="L18" s="66"/>
      <c r="M18" s="66"/>
      <c r="N18" s="66"/>
      <c r="O18" s="66"/>
      <c r="P18" s="66"/>
    </row>
    <row r="19" spans="1:16" s="28" customFormat="1" ht="68.25" customHeight="1">
      <c r="A19" s="39">
        <f>A18+1</f>
        <v>4</v>
      </c>
      <c r="B19" s="6"/>
      <c r="C19" s="287" t="s">
        <v>167</v>
      </c>
      <c r="D19" s="288" t="s">
        <v>61</v>
      </c>
      <c r="E19" s="289">
        <f>7.8+16</f>
        <v>23.8</v>
      </c>
      <c r="F19" s="63"/>
      <c r="G19" s="64"/>
      <c r="H19" s="65"/>
      <c r="I19" s="65"/>
      <c r="J19" s="63"/>
      <c r="K19" s="65"/>
      <c r="L19" s="66"/>
      <c r="M19" s="66"/>
      <c r="N19" s="66"/>
      <c r="O19" s="66"/>
      <c r="P19" s="66"/>
    </row>
    <row r="20" spans="1:16" s="28" customFormat="1" ht="19.5" customHeight="1">
      <c r="A20" s="39">
        <f>A19+1</f>
        <v>5</v>
      </c>
      <c r="B20" s="6"/>
      <c r="C20" s="58" t="s">
        <v>63</v>
      </c>
      <c r="D20" s="41" t="s">
        <v>24</v>
      </c>
      <c r="E20" s="42">
        <v>51.3</v>
      </c>
      <c r="F20" s="63"/>
      <c r="G20" s="64"/>
      <c r="H20" s="65"/>
      <c r="I20" s="65"/>
      <c r="J20" s="63"/>
      <c r="K20" s="65"/>
      <c r="L20" s="66"/>
      <c r="M20" s="66"/>
      <c r="N20" s="66"/>
      <c r="O20" s="66"/>
      <c r="P20" s="66"/>
    </row>
    <row r="21" spans="1:16" s="28" customFormat="1" ht="38.25">
      <c r="A21" s="39">
        <f>A20+1</f>
        <v>6</v>
      </c>
      <c r="B21" s="6"/>
      <c r="C21" s="287" t="s">
        <v>65</v>
      </c>
      <c r="D21" s="288" t="s">
        <v>24</v>
      </c>
      <c r="E21" s="289">
        <v>25</v>
      </c>
      <c r="F21" s="63"/>
      <c r="G21" s="64"/>
      <c r="H21" s="65"/>
      <c r="I21" s="65"/>
      <c r="J21" s="63"/>
      <c r="K21" s="65"/>
      <c r="L21" s="66"/>
      <c r="M21" s="66"/>
      <c r="N21" s="66"/>
      <c r="O21" s="66"/>
      <c r="P21" s="66"/>
    </row>
    <row r="22" spans="1:16" s="28" customFormat="1">
      <c r="A22" s="39"/>
      <c r="B22" s="6"/>
      <c r="C22" s="61" t="s">
        <v>67</v>
      </c>
      <c r="D22" s="41"/>
      <c r="E22" s="42"/>
      <c r="F22" s="63"/>
      <c r="G22" s="64"/>
      <c r="H22" s="65"/>
      <c r="I22" s="65"/>
      <c r="J22" s="63"/>
      <c r="K22" s="65"/>
      <c r="L22" s="66"/>
      <c r="M22" s="66"/>
      <c r="N22" s="66"/>
      <c r="O22" s="66"/>
      <c r="P22" s="66"/>
    </row>
    <row r="23" spans="1:16" s="28" customFormat="1" ht="38.25">
      <c r="A23" s="39">
        <v>7</v>
      </c>
      <c r="B23" s="6"/>
      <c r="C23" s="58" t="s">
        <v>135</v>
      </c>
      <c r="D23" s="41" t="s">
        <v>74</v>
      </c>
      <c r="E23" s="42">
        <v>1</v>
      </c>
      <c r="F23" s="63"/>
      <c r="G23" s="64"/>
      <c r="H23" s="65"/>
      <c r="I23" s="65"/>
      <c r="J23" s="63"/>
      <c r="K23" s="65"/>
      <c r="L23" s="66"/>
      <c r="M23" s="66"/>
      <c r="N23" s="66"/>
      <c r="O23" s="66"/>
      <c r="P23" s="66"/>
    </row>
    <row r="24" spans="1:16" s="28" customFormat="1" ht="38.25">
      <c r="A24" s="39">
        <f>A23+1</f>
        <v>8</v>
      </c>
      <c r="B24" s="6"/>
      <c r="C24" s="58" t="s">
        <v>75</v>
      </c>
      <c r="D24" s="41" t="s">
        <v>61</v>
      </c>
      <c r="E24" s="42">
        <v>84.3</v>
      </c>
      <c r="F24" s="63"/>
      <c r="G24" s="64"/>
      <c r="H24" s="65"/>
      <c r="I24" s="65"/>
      <c r="J24" s="63"/>
      <c r="K24" s="65"/>
      <c r="L24" s="66"/>
      <c r="M24" s="66"/>
      <c r="N24" s="66"/>
      <c r="O24" s="66"/>
      <c r="P24" s="66"/>
    </row>
    <row r="25" spans="1:16" s="28" customFormat="1" ht="25.5">
      <c r="A25" s="39">
        <f>A24+1</f>
        <v>9</v>
      </c>
      <c r="B25" s="6"/>
      <c r="C25" s="58" t="s">
        <v>73</v>
      </c>
      <c r="D25" s="41" t="s">
        <v>61</v>
      </c>
      <c r="E25" s="42">
        <v>84.3</v>
      </c>
      <c r="F25" s="131"/>
      <c r="G25" s="64"/>
      <c r="H25" s="65"/>
      <c r="I25" s="65"/>
      <c r="J25" s="63"/>
      <c r="K25" s="65"/>
      <c r="L25" s="66"/>
      <c r="M25" s="66"/>
      <c r="N25" s="66"/>
      <c r="O25" s="66"/>
      <c r="P25" s="66"/>
    </row>
    <row r="26" spans="1:16" s="48" customFormat="1" ht="25.5">
      <c r="A26" s="132">
        <f>A25+1</f>
        <v>10</v>
      </c>
      <c r="B26" s="6"/>
      <c r="C26" s="58" t="s">
        <v>77</v>
      </c>
      <c r="D26" s="41" t="s">
        <v>61</v>
      </c>
      <c r="E26" s="51">
        <v>61.1</v>
      </c>
      <c r="F26" s="131"/>
      <c r="G26" s="64"/>
      <c r="H26" s="65"/>
      <c r="I26" s="65"/>
      <c r="J26" s="63"/>
      <c r="K26" s="65"/>
      <c r="L26" s="66"/>
      <c r="M26" s="66"/>
      <c r="N26" s="66"/>
      <c r="O26" s="66"/>
      <c r="P26" s="66"/>
    </row>
    <row r="27" spans="1:16" s="48" customFormat="1" ht="38.25">
      <c r="A27" s="132">
        <f>A26+1</f>
        <v>11</v>
      </c>
      <c r="B27" s="6"/>
      <c r="C27" s="58" t="s">
        <v>76</v>
      </c>
      <c r="D27" s="41" t="s">
        <v>61</v>
      </c>
      <c r="E27" s="51">
        <v>61.1</v>
      </c>
      <c r="F27" s="131"/>
      <c r="G27" s="64"/>
      <c r="H27" s="65"/>
      <c r="I27" s="65"/>
      <c r="J27" s="63"/>
      <c r="K27" s="65"/>
      <c r="L27" s="66"/>
      <c r="M27" s="66"/>
      <c r="N27" s="66"/>
      <c r="O27" s="66"/>
      <c r="P27" s="66"/>
    </row>
    <row r="28" spans="1:16" s="48" customFormat="1">
      <c r="A28" s="49"/>
      <c r="B28" s="6"/>
      <c r="C28" s="61" t="s">
        <v>79</v>
      </c>
      <c r="D28" s="41"/>
      <c r="E28" s="51"/>
      <c r="F28" s="131"/>
      <c r="G28" s="64"/>
      <c r="H28" s="65"/>
      <c r="I28" s="65"/>
      <c r="J28" s="63"/>
      <c r="K28" s="65"/>
      <c r="L28" s="66"/>
      <c r="M28" s="66"/>
      <c r="N28" s="66"/>
      <c r="O28" s="66"/>
      <c r="P28" s="66"/>
    </row>
    <row r="29" spans="1:16" s="48" customFormat="1" ht="38.25">
      <c r="A29" s="39">
        <v>12</v>
      </c>
      <c r="B29" s="6"/>
      <c r="C29" s="58" t="s">
        <v>136</v>
      </c>
      <c r="D29" s="153" t="s">
        <v>87</v>
      </c>
      <c r="E29" s="154">
        <v>4</v>
      </c>
      <c r="F29" s="63"/>
      <c r="G29" s="64"/>
      <c r="H29" s="65"/>
      <c r="I29" s="65"/>
      <c r="J29" s="63"/>
      <c r="K29" s="65"/>
      <c r="L29" s="66"/>
      <c r="M29" s="66"/>
      <c r="N29" s="66"/>
      <c r="O29" s="66"/>
      <c r="P29" s="66"/>
    </row>
    <row r="30" spans="1:16" s="15" customFormat="1" ht="38.25">
      <c r="A30" s="132">
        <f>A29+1</f>
        <v>13</v>
      </c>
      <c r="B30" s="6"/>
      <c r="C30" s="58" t="s">
        <v>137</v>
      </c>
      <c r="D30" s="41" t="s">
        <v>74</v>
      </c>
      <c r="E30" s="42">
        <v>1</v>
      </c>
      <c r="F30" s="63"/>
      <c r="G30" s="64"/>
      <c r="H30" s="65"/>
      <c r="I30" s="65"/>
      <c r="J30" s="63"/>
      <c r="K30" s="65"/>
      <c r="L30" s="66"/>
      <c r="M30" s="66"/>
      <c r="N30" s="66"/>
      <c r="O30" s="66"/>
      <c r="P30" s="66"/>
    </row>
    <row r="31" spans="1:16" s="15" customFormat="1" ht="25.5">
      <c r="A31" s="132">
        <f>A30+1</f>
        <v>14</v>
      </c>
      <c r="B31" s="6"/>
      <c r="C31" s="58" t="s">
        <v>80</v>
      </c>
      <c r="D31" s="41" t="s">
        <v>61</v>
      </c>
      <c r="E31" s="42">
        <v>132.19999999999999</v>
      </c>
      <c r="F31" s="63"/>
      <c r="G31" s="64"/>
      <c r="H31" s="65"/>
      <c r="I31" s="65"/>
      <c r="J31" s="63"/>
      <c r="K31" s="65"/>
      <c r="L31" s="66"/>
      <c r="M31" s="66"/>
      <c r="N31" s="66"/>
      <c r="O31" s="66"/>
      <c r="P31" s="66"/>
    </row>
    <row r="32" spans="1:16" s="15" customFormat="1" ht="38.25">
      <c r="A32" s="132">
        <f>A31+1</f>
        <v>15</v>
      </c>
      <c r="B32" s="6"/>
      <c r="C32" s="58" t="s">
        <v>82</v>
      </c>
      <c r="D32" s="41" t="s">
        <v>61</v>
      </c>
      <c r="E32" s="42">
        <v>132.19999999999999</v>
      </c>
      <c r="F32" s="131"/>
      <c r="G32" s="64"/>
      <c r="H32" s="65"/>
      <c r="I32" s="65"/>
      <c r="J32" s="63"/>
      <c r="K32" s="65"/>
      <c r="L32" s="66"/>
      <c r="M32" s="66"/>
      <c r="N32" s="66"/>
      <c r="O32" s="66"/>
      <c r="P32" s="66"/>
    </row>
    <row r="33" spans="1:16" s="15" customFormat="1" ht="25.5">
      <c r="A33" s="132">
        <f>A32+1</f>
        <v>16</v>
      </c>
      <c r="B33" s="6"/>
      <c r="C33" s="58" t="s">
        <v>107</v>
      </c>
      <c r="D33" s="41" t="s">
        <v>74</v>
      </c>
      <c r="E33" s="42">
        <v>1</v>
      </c>
      <c r="F33" s="63"/>
      <c r="G33" s="64"/>
      <c r="H33" s="65"/>
      <c r="I33" s="65"/>
      <c r="J33" s="63"/>
      <c r="K33" s="65"/>
      <c r="L33" s="66"/>
      <c r="M33" s="66"/>
      <c r="N33" s="66"/>
      <c r="O33" s="66"/>
      <c r="P33" s="66"/>
    </row>
    <row r="34" spans="1:16" s="15" customFormat="1">
      <c r="A34" s="16"/>
      <c r="B34" s="6"/>
      <c r="C34" s="61" t="s">
        <v>83</v>
      </c>
      <c r="D34" s="16"/>
      <c r="E34" s="18"/>
      <c r="F34" s="131"/>
      <c r="G34" s="64"/>
      <c r="H34" s="65"/>
      <c r="I34" s="65"/>
      <c r="J34" s="63"/>
      <c r="K34" s="65"/>
      <c r="L34" s="66"/>
      <c r="M34" s="66"/>
      <c r="N34" s="66"/>
      <c r="O34" s="66"/>
      <c r="P34" s="66"/>
    </row>
    <row r="35" spans="1:16" s="15" customFormat="1" ht="25.5">
      <c r="A35" s="39">
        <v>20</v>
      </c>
      <c r="B35" s="6"/>
      <c r="C35" s="58" t="s">
        <v>84</v>
      </c>
      <c r="D35" s="41" t="s">
        <v>61</v>
      </c>
      <c r="E35" s="42">
        <f>(2.1*2.07)+(2.1*2.97)</f>
        <v>10.58</v>
      </c>
      <c r="F35" s="63"/>
      <c r="G35" s="64"/>
      <c r="H35" s="65"/>
      <c r="I35" s="65"/>
      <c r="J35" s="63"/>
      <c r="K35" s="65"/>
      <c r="L35" s="66"/>
      <c r="M35" s="66"/>
      <c r="N35" s="66"/>
      <c r="O35" s="66"/>
      <c r="P35" s="66"/>
    </row>
    <row r="36" spans="1:16" s="15" customFormat="1" ht="25.5">
      <c r="A36" s="132">
        <f>A35+1</f>
        <v>21</v>
      </c>
      <c r="B36" s="6"/>
      <c r="C36" s="58" t="s">
        <v>85</v>
      </c>
      <c r="D36" s="41" t="s">
        <v>61</v>
      </c>
      <c r="E36" s="42">
        <f>2.46+4.35</f>
        <v>6.81</v>
      </c>
      <c r="F36" s="63"/>
      <c r="G36" s="64"/>
      <c r="H36" s="65"/>
      <c r="I36" s="65"/>
      <c r="J36" s="63"/>
      <c r="K36" s="65"/>
      <c r="L36" s="66"/>
      <c r="M36" s="66"/>
      <c r="N36" s="66"/>
      <c r="O36" s="66"/>
      <c r="P36" s="66"/>
    </row>
    <row r="37" spans="1:16" s="15" customFormat="1" ht="25.5">
      <c r="A37" s="132">
        <f>A36+1</f>
        <v>22</v>
      </c>
      <c r="B37" s="6"/>
      <c r="C37" s="17" t="s">
        <v>86</v>
      </c>
      <c r="D37" s="41" t="s">
        <v>87</v>
      </c>
      <c r="E37" s="42">
        <v>4</v>
      </c>
      <c r="F37" s="63"/>
      <c r="G37" s="64"/>
      <c r="H37" s="65"/>
      <c r="I37" s="65"/>
      <c r="J37" s="63"/>
      <c r="K37" s="65"/>
      <c r="L37" s="66"/>
      <c r="M37" s="66"/>
      <c r="N37" s="66"/>
      <c r="O37" s="66"/>
      <c r="P37" s="66"/>
    </row>
    <row r="38" spans="1:16" s="15" customFormat="1" ht="25.5">
      <c r="A38" s="132">
        <f>A37+1</f>
        <v>23</v>
      </c>
      <c r="B38" s="6"/>
      <c r="C38" s="17" t="s">
        <v>128</v>
      </c>
      <c r="D38" s="153" t="s">
        <v>61</v>
      </c>
      <c r="E38" s="154">
        <v>30</v>
      </c>
      <c r="F38" s="131"/>
      <c r="G38" s="64"/>
      <c r="H38" s="65"/>
      <c r="I38" s="65"/>
      <c r="J38" s="63"/>
      <c r="K38" s="65"/>
      <c r="L38" s="66"/>
      <c r="M38" s="66"/>
      <c r="N38" s="66"/>
      <c r="O38" s="66"/>
      <c r="P38" s="66"/>
    </row>
    <row r="39" spans="1:16" s="15" customFormat="1">
      <c r="A39" s="132">
        <f>A38+1</f>
        <v>24</v>
      </c>
      <c r="B39" s="6"/>
      <c r="C39" s="58" t="s">
        <v>88</v>
      </c>
      <c r="D39" s="41" t="s">
        <v>61</v>
      </c>
      <c r="E39" s="42">
        <f>2.15*1.1*4</f>
        <v>9.4600000000000009</v>
      </c>
      <c r="F39" s="63"/>
      <c r="G39" s="64"/>
      <c r="H39" s="65"/>
      <c r="I39" s="65"/>
      <c r="J39" s="63"/>
      <c r="K39" s="65"/>
      <c r="L39" s="66"/>
      <c r="M39" s="66"/>
      <c r="N39" s="66"/>
      <c r="O39" s="66"/>
      <c r="P39" s="66"/>
    </row>
    <row r="40" spans="1:16" s="15" customFormat="1" ht="102">
      <c r="A40" s="132">
        <f>A39+1</f>
        <v>25</v>
      </c>
      <c r="B40" s="6"/>
      <c r="C40" s="17" t="s">
        <v>117</v>
      </c>
      <c r="D40" s="41" t="s">
        <v>87</v>
      </c>
      <c r="E40" s="42">
        <v>6</v>
      </c>
      <c r="F40" s="63"/>
      <c r="G40" s="64"/>
      <c r="H40" s="65"/>
      <c r="I40" s="65"/>
      <c r="J40" s="63"/>
      <c r="K40" s="65"/>
      <c r="L40" s="66"/>
      <c r="M40" s="66"/>
      <c r="N40" s="66"/>
      <c r="O40" s="66"/>
      <c r="P40" s="66"/>
    </row>
    <row r="41" spans="1:16" s="15" customFormat="1">
      <c r="A41" s="60"/>
      <c r="B41" s="60"/>
      <c r="C41" s="136" t="s">
        <v>68</v>
      </c>
      <c r="D41" s="39"/>
      <c r="E41" s="39"/>
      <c r="F41" s="39"/>
      <c r="G41" s="64"/>
      <c r="H41" s="39"/>
      <c r="I41" s="39"/>
      <c r="J41" s="39"/>
      <c r="K41" s="39"/>
      <c r="L41" s="39"/>
      <c r="M41" s="39"/>
      <c r="N41" s="39"/>
      <c r="O41" s="39"/>
      <c r="P41" s="39"/>
    </row>
    <row r="42" spans="1:16" s="15" customFormat="1">
      <c r="A42" s="39"/>
      <c r="B42" s="6"/>
      <c r="C42" s="61" t="s">
        <v>46</v>
      </c>
      <c r="D42" s="41"/>
      <c r="E42" s="42"/>
      <c r="F42" s="43"/>
      <c r="G42" s="64"/>
      <c r="H42" s="5"/>
      <c r="I42" s="45"/>
      <c r="J42" s="45"/>
      <c r="K42" s="45"/>
      <c r="L42" s="44"/>
      <c r="M42" s="45"/>
      <c r="N42" s="45"/>
      <c r="O42" s="45"/>
      <c r="P42" s="45"/>
    </row>
    <row r="43" spans="1:16" s="15" customFormat="1">
      <c r="A43" s="39">
        <v>1</v>
      </c>
      <c r="B43" s="6"/>
      <c r="C43" s="58" t="s">
        <v>62</v>
      </c>
      <c r="D43" s="41" t="s">
        <v>24</v>
      </c>
      <c r="E43" s="42">
        <v>27.2</v>
      </c>
      <c r="F43" s="63"/>
      <c r="G43" s="64"/>
      <c r="H43" s="65"/>
      <c r="I43" s="65"/>
      <c r="J43" s="63"/>
      <c r="K43" s="65"/>
      <c r="L43" s="66"/>
      <c r="M43" s="66"/>
      <c r="N43" s="66"/>
      <c r="O43" s="66"/>
      <c r="P43" s="66"/>
    </row>
    <row r="44" spans="1:16" s="15" customFormat="1" ht="25.5">
      <c r="A44" s="39">
        <f>A43+1</f>
        <v>2</v>
      </c>
      <c r="B44" s="6"/>
      <c r="C44" s="287" t="s">
        <v>60</v>
      </c>
      <c r="D44" s="288" t="s">
        <v>61</v>
      </c>
      <c r="E44" s="289">
        <v>53</v>
      </c>
      <c r="F44" s="63"/>
      <c r="G44" s="64"/>
      <c r="H44" s="65"/>
      <c r="I44" s="65"/>
      <c r="J44" s="63"/>
      <c r="K44" s="65"/>
      <c r="L44" s="66"/>
      <c r="M44" s="66"/>
      <c r="N44" s="66"/>
      <c r="O44" s="66"/>
      <c r="P44" s="66"/>
    </row>
    <row r="45" spans="1:16" s="15" customFormat="1" ht="51">
      <c r="A45" s="39">
        <f>A44+1</f>
        <v>3</v>
      </c>
      <c r="B45" s="6"/>
      <c r="C45" s="287" t="s">
        <v>69</v>
      </c>
      <c r="D45" s="288" t="s">
        <v>61</v>
      </c>
      <c r="E45" s="289">
        <v>53</v>
      </c>
      <c r="F45" s="63"/>
      <c r="G45" s="64"/>
      <c r="H45" s="65"/>
      <c r="I45" s="65"/>
      <c r="J45" s="63"/>
      <c r="K45" s="65"/>
      <c r="L45" s="66"/>
      <c r="M45" s="66"/>
      <c r="N45" s="66"/>
      <c r="O45" s="66"/>
      <c r="P45" s="66"/>
    </row>
    <row r="46" spans="1:16" s="15" customFormat="1">
      <c r="A46" s="39">
        <f>A45+1</f>
        <v>4</v>
      </c>
      <c r="B46" s="6"/>
      <c r="C46" s="58" t="s">
        <v>63</v>
      </c>
      <c r="D46" s="41" t="s">
        <v>24</v>
      </c>
      <c r="E46" s="42">
        <v>27.2</v>
      </c>
      <c r="F46" s="63"/>
      <c r="G46" s="64"/>
      <c r="H46" s="65"/>
      <c r="I46" s="65"/>
      <c r="J46" s="63"/>
      <c r="K46" s="65"/>
      <c r="L46" s="66"/>
      <c r="M46" s="66"/>
      <c r="N46" s="66"/>
      <c r="O46" s="66"/>
      <c r="P46" s="66"/>
    </row>
    <row r="47" spans="1:16" s="15" customFormat="1">
      <c r="A47" s="39"/>
      <c r="B47" s="6"/>
      <c r="C47" s="61" t="s">
        <v>67</v>
      </c>
      <c r="D47" s="41"/>
      <c r="E47" s="42"/>
      <c r="F47" s="63"/>
      <c r="G47" s="64"/>
      <c r="H47" s="65"/>
      <c r="I47" s="65"/>
      <c r="J47" s="63"/>
      <c r="K47" s="65"/>
      <c r="L47" s="66"/>
      <c r="M47" s="66"/>
      <c r="N47" s="66"/>
      <c r="O47" s="66"/>
      <c r="P47" s="66"/>
    </row>
    <row r="48" spans="1:16" s="15" customFormat="1" ht="38.25">
      <c r="A48" s="39">
        <v>5</v>
      </c>
      <c r="B48" s="6"/>
      <c r="C48" s="58" t="s">
        <v>135</v>
      </c>
      <c r="D48" s="41" t="s">
        <v>74</v>
      </c>
      <c r="E48" s="42">
        <v>1</v>
      </c>
      <c r="F48" s="63"/>
      <c r="G48" s="64"/>
      <c r="H48" s="65"/>
      <c r="I48" s="65"/>
      <c r="J48" s="63"/>
      <c r="K48" s="65"/>
      <c r="L48" s="66"/>
      <c r="M48" s="66"/>
      <c r="N48" s="66"/>
      <c r="O48" s="66"/>
      <c r="P48" s="66"/>
    </row>
    <row r="49" spans="1:16" s="15" customFormat="1" ht="38.25">
      <c r="A49" s="39">
        <f>A48+1</f>
        <v>6</v>
      </c>
      <c r="B49" s="6"/>
      <c r="C49" s="58" t="s">
        <v>75</v>
      </c>
      <c r="D49" s="41" t="s">
        <v>61</v>
      </c>
      <c r="E49" s="42">
        <v>53</v>
      </c>
      <c r="F49" s="63"/>
      <c r="G49" s="64"/>
      <c r="H49" s="65"/>
      <c r="I49" s="65"/>
      <c r="J49" s="63"/>
      <c r="K49" s="65"/>
      <c r="L49" s="66"/>
      <c r="M49" s="66"/>
      <c r="N49" s="66"/>
      <c r="O49" s="66"/>
      <c r="P49" s="66"/>
    </row>
    <row r="50" spans="1:16" s="15" customFormat="1" ht="25.5">
      <c r="A50" s="39">
        <f>A49+1</f>
        <v>7</v>
      </c>
      <c r="B50" s="6"/>
      <c r="C50" s="58" t="s">
        <v>73</v>
      </c>
      <c r="D50" s="41" t="s">
        <v>61</v>
      </c>
      <c r="E50" s="42">
        <v>53</v>
      </c>
      <c r="F50" s="131"/>
      <c r="G50" s="64"/>
      <c r="H50" s="65"/>
      <c r="I50" s="65"/>
      <c r="J50" s="63"/>
      <c r="K50" s="65"/>
      <c r="L50" s="66"/>
      <c r="M50" s="66"/>
      <c r="N50" s="66"/>
      <c r="O50" s="66"/>
      <c r="P50" s="66"/>
    </row>
    <row r="51" spans="1:16" s="15" customFormat="1">
      <c r="A51" s="49"/>
      <c r="B51" s="6"/>
      <c r="C51" s="61" t="s">
        <v>79</v>
      </c>
      <c r="D51" s="41"/>
      <c r="E51" s="51"/>
      <c r="F51" s="131"/>
      <c r="G51" s="64"/>
      <c r="H51" s="65"/>
      <c r="I51" s="65"/>
      <c r="J51" s="63"/>
      <c r="K51" s="65"/>
      <c r="L51" s="66"/>
      <c r="M51" s="66"/>
      <c r="N51" s="66"/>
      <c r="O51" s="66"/>
      <c r="P51" s="66"/>
    </row>
    <row r="52" spans="1:16" s="15" customFormat="1" ht="38.25">
      <c r="A52" s="132">
        <v>8</v>
      </c>
      <c r="B52" s="6"/>
      <c r="C52" s="58" t="s">
        <v>137</v>
      </c>
      <c r="D52" s="41" t="s">
        <v>74</v>
      </c>
      <c r="E52" s="42">
        <v>1</v>
      </c>
      <c r="F52" s="63"/>
      <c r="G52" s="64"/>
      <c r="H52" s="65"/>
      <c r="I52" s="65"/>
      <c r="J52" s="63"/>
      <c r="K52" s="65"/>
      <c r="L52" s="66"/>
      <c r="M52" s="66"/>
      <c r="N52" s="66"/>
      <c r="O52" s="66"/>
      <c r="P52" s="66"/>
    </row>
    <row r="53" spans="1:16" s="15" customFormat="1" ht="25.5">
      <c r="A53" s="132">
        <f>A52+1</f>
        <v>9</v>
      </c>
      <c r="B53" s="6"/>
      <c r="C53" s="58" t="s">
        <v>80</v>
      </c>
      <c r="D53" s="41" t="s">
        <v>61</v>
      </c>
      <c r="E53" s="42">
        <v>54.9</v>
      </c>
      <c r="F53" s="63"/>
      <c r="G53" s="64"/>
      <c r="H53" s="65"/>
      <c r="I53" s="65"/>
      <c r="J53" s="63"/>
      <c r="K53" s="65"/>
      <c r="L53" s="66"/>
      <c r="M53" s="66"/>
      <c r="N53" s="66"/>
      <c r="O53" s="66"/>
      <c r="P53" s="66"/>
    </row>
    <row r="54" spans="1:16" s="15" customFormat="1" ht="38.25">
      <c r="A54" s="132">
        <f>A53+1</f>
        <v>10</v>
      </c>
      <c r="B54" s="6"/>
      <c r="C54" s="58" t="s">
        <v>82</v>
      </c>
      <c r="D54" s="41" t="s">
        <v>61</v>
      </c>
      <c r="E54" s="42">
        <v>54.9</v>
      </c>
      <c r="F54" s="131"/>
      <c r="G54" s="64"/>
      <c r="H54" s="65"/>
      <c r="I54" s="65"/>
      <c r="J54" s="63"/>
      <c r="K54" s="65"/>
      <c r="L54" s="66"/>
      <c r="M54" s="66"/>
      <c r="N54" s="66"/>
      <c r="O54" s="66"/>
      <c r="P54" s="66"/>
    </row>
    <row r="55" spans="1:16" s="15" customFormat="1" ht="25.5">
      <c r="A55" s="132">
        <f>A54+1</f>
        <v>11</v>
      </c>
      <c r="B55" s="6"/>
      <c r="C55" s="58" t="s">
        <v>106</v>
      </c>
      <c r="D55" s="41" t="s">
        <v>74</v>
      </c>
      <c r="E55" s="42">
        <v>1</v>
      </c>
      <c r="F55" s="63"/>
      <c r="G55" s="64"/>
      <c r="H55" s="65"/>
      <c r="I55" s="65"/>
      <c r="J55" s="63"/>
      <c r="K55" s="65"/>
      <c r="L55" s="66"/>
      <c r="M55" s="66"/>
      <c r="N55" s="66"/>
      <c r="O55" s="66"/>
      <c r="P55" s="66"/>
    </row>
    <row r="56" spans="1:16" s="15" customFormat="1">
      <c r="A56" s="60"/>
      <c r="B56" s="60"/>
      <c r="C56" s="136" t="s">
        <v>70</v>
      </c>
      <c r="D56" s="39"/>
      <c r="E56" s="39"/>
      <c r="F56" s="39"/>
      <c r="G56" s="64"/>
      <c r="H56" s="39"/>
      <c r="I56" s="39"/>
      <c r="J56" s="39"/>
      <c r="K56" s="39"/>
      <c r="L56" s="39"/>
      <c r="M56" s="39"/>
      <c r="N56" s="39"/>
      <c r="O56" s="39"/>
      <c r="P56" s="39"/>
    </row>
    <row r="57" spans="1:16" s="15" customFormat="1">
      <c r="A57" s="39"/>
      <c r="B57" s="6"/>
      <c r="C57" s="61" t="s">
        <v>46</v>
      </c>
      <c r="D57" s="41"/>
      <c r="E57" s="42"/>
      <c r="F57" s="43"/>
      <c r="G57" s="64"/>
      <c r="H57" s="5"/>
      <c r="I57" s="45"/>
      <c r="J57" s="45"/>
      <c r="K57" s="45"/>
      <c r="L57" s="44"/>
      <c r="M57" s="45"/>
      <c r="N57" s="45"/>
      <c r="O57" s="45"/>
      <c r="P57" s="45"/>
    </row>
    <row r="58" spans="1:16" s="15" customFormat="1">
      <c r="A58" s="39">
        <v>1</v>
      </c>
      <c r="B58" s="6"/>
      <c r="C58" s="58" t="s">
        <v>62</v>
      </c>
      <c r="D58" s="41" t="s">
        <v>24</v>
      </c>
      <c r="E58" s="42">
        <v>12.3</v>
      </c>
      <c r="F58" s="63"/>
      <c r="G58" s="64"/>
      <c r="H58" s="65"/>
      <c r="I58" s="65"/>
      <c r="J58" s="63"/>
      <c r="K58" s="65"/>
      <c r="L58" s="66"/>
      <c r="M58" s="66"/>
      <c r="N58" s="66"/>
      <c r="O58" s="66"/>
      <c r="P58" s="66"/>
    </row>
    <row r="59" spans="1:16" s="15" customFormat="1" ht="25.5">
      <c r="A59" s="39">
        <f>A58+1</f>
        <v>2</v>
      </c>
      <c r="B59" s="6"/>
      <c r="C59" s="287" t="s">
        <v>60</v>
      </c>
      <c r="D59" s="288" t="s">
        <v>61</v>
      </c>
      <c r="E59" s="289">
        <v>15</v>
      </c>
      <c r="F59" s="63"/>
      <c r="G59" s="64"/>
      <c r="H59" s="65"/>
      <c r="I59" s="65"/>
      <c r="J59" s="63"/>
      <c r="K59" s="65"/>
      <c r="L59" s="66"/>
      <c r="M59" s="66"/>
      <c r="N59" s="66"/>
      <c r="O59" s="66"/>
      <c r="P59" s="66"/>
    </row>
    <row r="60" spans="1:16" s="15" customFormat="1" ht="51">
      <c r="A60" s="39">
        <f>A59+1</f>
        <v>3</v>
      </c>
      <c r="B60" s="6"/>
      <c r="C60" s="287" t="s">
        <v>69</v>
      </c>
      <c r="D60" s="288" t="s">
        <v>61</v>
      </c>
      <c r="E60" s="289">
        <v>15</v>
      </c>
      <c r="F60" s="63"/>
      <c r="G60" s="64"/>
      <c r="H60" s="65"/>
      <c r="I60" s="65"/>
      <c r="J60" s="63"/>
      <c r="K60" s="65"/>
      <c r="L60" s="66"/>
      <c r="M60" s="66"/>
      <c r="N60" s="66"/>
      <c r="O60" s="66"/>
      <c r="P60" s="66"/>
    </row>
    <row r="61" spans="1:16" s="15" customFormat="1">
      <c r="A61" s="39">
        <f>A60+1</f>
        <v>4</v>
      </c>
      <c r="B61" s="6"/>
      <c r="C61" s="58" t="s">
        <v>63</v>
      </c>
      <c r="D61" s="41" t="s">
        <v>24</v>
      </c>
      <c r="E61" s="42">
        <v>12.3</v>
      </c>
      <c r="F61" s="63"/>
      <c r="G61" s="64"/>
      <c r="H61" s="65"/>
      <c r="I61" s="65"/>
      <c r="J61" s="63"/>
      <c r="K61" s="65"/>
      <c r="L61" s="66"/>
      <c r="M61" s="66"/>
      <c r="N61" s="66"/>
      <c r="O61" s="66"/>
      <c r="P61" s="66"/>
    </row>
    <row r="62" spans="1:16" s="15" customFormat="1" ht="38.25">
      <c r="A62" s="39">
        <f>A61+1</f>
        <v>5</v>
      </c>
      <c r="B62" s="6"/>
      <c r="C62" s="287" t="s">
        <v>71</v>
      </c>
      <c r="D62" s="288" t="s">
        <v>24</v>
      </c>
      <c r="E62" s="289">
        <v>4</v>
      </c>
      <c r="F62" s="63"/>
      <c r="G62" s="64"/>
      <c r="H62" s="65"/>
      <c r="I62" s="65"/>
      <c r="J62" s="63"/>
      <c r="K62" s="65"/>
      <c r="L62" s="66"/>
      <c r="M62" s="66"/>
      <c r="N62" s="66"/>
      <c r="O62" s="66"/>
      <c r="P62" s="66"/>
    </row>
    <row r="63" spans="1:16" s="15" customFormat="1">
      <c r="A63" s="39"/>
      <c r="B63" s="6"/>
      <c r="C63" s="61" t="s">
        <v>67</v>
      </c>
      <c r="D63" s="41"/>
      <c r="E63" s="42"/>
      <c r="F63" s="63"/>
      <c r="G63" s="64"/>
      <c r="H63" s="65"/>
      <c r="I63" s="65"/>
      <c r="J63" s="63"/>
      <c r="K63" s="65"/>
      <c r="L63" s="66"/>
      <c r="M63" s="66"/>
      <c r="N63" s="66"/>
      <c r="O63" s="66"/>
      <c r="P63" s="66"/>
    </row>
    <row r="64" spans="1:16" s="15" customFormat="1" ht="38.25">
      <c r="A64" s="39">
        <v>5</v>
      </c>
      <c r="B64" s="6"/>
      <c r="C64" s="58" t="s">
        <v>135</v>
      </c>
      <c r="D64" s="41" t="s">
        <v>74</v>
      </c>
      <c r="E64" s="42">
        <v>1</v>
      </c>
      <c r="F64" s="63"/>
      <c r="G64" s="64"/>
      <c r="H64" s="65"/>
      <c r="I64" s="65"/>
      <c r="J64" s="63"/>
      <c r="K64" s="65"/>
      <c r="L64" s="66"/>
      <c r="M64" s="66"/>
      <c r="N64" s="66"/>
      <c r="O64" s="66"/>
      <c r="P64" s="66"/>
    </row>
    <row r="65" spans="1:16" s="15" customFormat="1" ht="25.5">
      <c r="A65" s="132">
        <v>6</v>
      </c>
      <c r="B65" s="6"/>
      <c r="C65" s="58" t="s">
        <v>77</v>
      </c>
      <c r="D65" s="41" t="s">
        <v>61</v>
      </c>
      <c r="E65" s="51">
        <v>15</v>
      </c>
      <c r="F65" s="131"/>
      <c r="G65" s="64"/>
      <c r="H65" s="65"/>
      <c r="I65" s="65"/>
      <c r="J65" s="63"/>
      <c r="K65" s="65"/>
      <c r="L65" s="66"/>
      <c r="M65" s="66"/>
      <c r="N65" s="66"/>
      <c r="O65" s="66"/>
      <c r="P65" s="66"/>
    </row>
    <row r="66" spans="1:16" s="15" customFormat="1" ht="38.25">
      <c r="A66" s="132">
        <f>A65+1</f>
        <v>7</v>
      </c>
      <c r="B66" s="6"/>
      <c r="C66" s="58" t="s">
        <v>76</v>
      </c>
      <c r="D66" s="41" t="s">
        <v>61</v>
      </c>
      <c r="E66" s="51">
        <v>15</v>
      </c>
      <c r="F66" s="131"/>
      <c r="G66" s="64"/>
      <c r="H66" s="65"/>
      <c r="I66" s="65"/>
      <c r="J66" s="63"/>
      <c r="K66" s="65"/>
      <c r="L66" s="66"/>
      <c r="M66" s="66"/>
      <c r="N66" s="66"/>
      <c r="O66" s="66"/>
      <c r="P66" s="66"/>
    </row>
    <row r="67" spans="1:16" s="15" customFormat="1">
      <c r="A67" s="49"/>
      <c r="B67" s="6"/>
      <c r="C67" s="61" t="s">
        <v>79</v>
      </c>
      <c r="D67" s="41"/>
      <c r="E67" s="51"/>
      <c r="F67" s="131"/>
      <c r="G67" s="64"/>
      <c r="H67" s="65"/>
      <c r="I67" s="65"/>
      <c r="J67" s="63"/>
      <c r="K67" s="65"/>
      <c r="L67" s="66"/>
      <c r="M67" s="66"/>
      <c r="N67" s="66"/>
      <c r="O67" s="66"/>
      <c r="P67" s="66"/>
    </row>
    <row r="68" spans="1:16" s="15" customFormat="1" ht="38.25">
      <c r="A68" s="132">
        <v>8</v>
      </c>
      <c r="B68" s="6"/>
      <c r="C68" s="58" t="s">
        <v>137</v>
      </c>
      <c r="D68" s="41" t="s">
        <v>74</v>
      </c>
      <c r="E68" s="42">
        <v>1</v>
      </c>
      <c r="F68" s="63"/>
      <c r="G68" s="64"/>
      <c r="H68" s="65"/>
      <c r="I68" s="65"/>
      <c r="J68" s="63"/>
      <c r="K68" s="65"/>
      <c r="L68" s="66"/>
      <c r="M68" s="66"/>
      <c r="N68" s="66"/>
      <c r="O68" s="66"/>
      <c r="P68" s="66"/>
    </row>
    <row r="69" spans="1:16" s="15" customFormat="1" ht="25.5">
      <c r="A69" s="132">
        <f>A68+1</f>
        <v>9</v>
      </c>
      <c r="B69" s="6"/>
      <c r="C69" s="58" t="s">
        <v>80</v>
      </c>
      <c r="D69" s="41" t="s">
        <v>61</v>
      </c>
      <c r="E69" s="42">
        <v>20.9</v>
      </c>
      <c r="F69" s="63"/>
      <c r="G69" s="64"/>
      <c r="H69" s="65"/>
      <c r="I69" s="65"/>
      <c r="J69" s="63"/>
      <c r="K69" s="65"/>
      <c r="L69" s="66"/>
      <c r="M69" s="66"/>
      <c r="N69" s="66"/>
      <c r="O69" s="66"/>
      <c r="P69" s="66"/>
    </row>
    <row r="70" spans="1:16" s="15" customFormat="1" ht="38.25">
      <c r="A70" s="132">
        <f>A69+1</f>
        <v>10</v>
      </c>
      <c r="B70" s="6"/>
      <c r="C70" s="58" t="s">
        <v>82</v>
      </c>
      <c r="D70" s="41" t="s">
        <v>61</v>
      </c>
      <c r="E70" s="42">
        <v>20.9</v>
      </c>
      <c r="F70" s="131"/>
      <c r="G70" s="64"/>
      <c r="H70" s="65"/>
      <c r="I70" s="65"/>
      <c r="J70" s="63"/>
      <c r="K70" s="65"/>
      <c r="L70" s="66"/>
      <c r="M70" s="66"/>
      <c r="N70" s="66"/>
      <c r="O70" s="66"/>
      <c r="P70" s="66"/>
    </row>
    <row r="71" spans="1:16" s="15" customFormat="1">
      <c r="A71" s="60"/>
      <c r="B71" s="60"/>
      <c r="C71" s="136" t="s">
        <v>72</v>
      </c>
      <c r="D71" s="39"/>
      <c r="E71" s="39"/>
      <c r="F71" s="39"/>
      <c r="G71" s="64"/>
      <c r="H71" s="39"/>
      <c r="I71" s="39"/>
      <c r="J71" s="39"/>
      <c r="K71" s="39"/>
      <c r="L71" s="39"/>
      <c r="M71" s="39"/>
      <c r="N71" s="39"/>
      <c r="O71" s="39"/>
      <c r="P71" s="39"/>
    </row>
    <row r="72" spans="1:16" s="15" customFormat="1">
      <c r="A72" s="39"/>
      <c r="B72" s="6"/>
      <c r="C72" s="61" t="s">
        <v>46</v>
      </c>
      <c r="D72" s="41"/>
      <c r="E72" s="42"/>
      <c r="F72" s="43"/>
      <c r="G72" s="64"/>
      <c r="H72" s="5"/>
      <c r="I72" s="45"/>
      <c r="J72" s="45"/>
      <c r="K72" s="45"/>
      <c r="L72" s="44"/>
      <c r="M72" s="45"/>
      <c r="N72" s="45"/>
      <c r="O72" s="45"/>
      <c r="P72" s="45"/>
    </row>
    <row r="73" spans="1:16" s="15" customFormat="1">
      <c r="A73" s="39">
        <v>1</v>
      </c>
      <c r="B73" s="6"/>
      <c r="C73" s="58" t="s">
        <v>62</v>
      </c>
      <c r="D73" s="41" t="s">
        <v>24</v>
      </c>
      <c r="E73" s="42">
        <v>25.2</v>
      </c>
      <c r="F73" s="63"/>
      <c r="G73" s="64"/>
      <c r="H73" s="65"/>
      <c r="I73" s="65"/>
      <c r="J73" s="63"/>
      <c r="K73" s="65"/>
      <c r="L73" s="66"/>
      <c r="M73" s="66"/>
      <c r="N73" s="66"/>
      <c r="O73" s="66"/>
      <c r="P73" s="66"/>
    </row>
    <row r="74" spans="1:16" s="15" customFormat="1" ht="25.5">
      <c r="A74" s="39">
        <f>A73+1</f>
        <v>2</v>
      </c>
      <c r="B74" s="6"/>
      <c r="C74" s="287" t="s">
        <v>60</v>
      </c>
      <c r="D74" s="288" t="s">
        <v>61</v>
      </c>
      <c r="E74" s="289">
        <v>69.099999999999994</v>
      </c>
      <c r="F74" s="63"/>
      <c r="G74" s="64"/>
      <c r="H74" s="65"/>
      <c r="I74" s="65"/>
      <c r="J74" s="63"/>
      <c r="K74" s="65"/>
      <c r="L74" s="66"/>
      <c r="M74" s="66"/>
      <c r="N74" s="66"/>
      <c r="O74" s="66"/>
      <c r="P74" s="66"/>
    </row>
    <row r="75" spans="1:16" s="15" customFormat="1" ht="51">
      <c r="A75" s="39">
        <f>A74+1</f>
        <v>3</v>
      </c>
      <c r="B75" s="6"/>
      <c r="C75" s="287" t="s">
        <v>69</v>
      </c>
      <c r="D75" s="288" t="s">
        <v>61</v>
      </c>
      <c r="E75" s="289">
        <v>69.099999999999994</v>
      </c>
      <c r="F75" s="63"/>
      <c r="G75" s="64"/>
      <c r="H75" s="65"/>
      <c r="I75" s="65"/>
      <c r="J75" s="63"/>
      <c r="K75" s="65"/>
      <c r="L75" s="66"/>
      <c r="M75" s="66"/>
      <c r="N75" s="66"/>
      <c r="O75" s="66"/>
      <c r="P75" s="66"/>
    </row>
    <row r="76" spans="1:16" s="15" customFormat="1">
      <c r="A76" s="39">
        <f>A75+1</f>
        <v>4</v>
      </c>
      <c r="B76" s="6"/>
      <c r="C76" s="58" t="s">
        <v>63</v>
      </c>
      <c r="D76" s="41" t="s">
        <v>24</v>
      </c>
      <c r="E76" s="42">
        <v>25.2</v>
      </c>
      <c r="F76" s="63"/>
      <c r="G76" s="64"/>
      <c r="H76" s="65"/>
      <c r="I76" s="65"/>
      <c r="J76" s="63"/>
      <c r="K76" s="65"/>
      <c r="L76" s="66"/>
      <c r="M76" s="66"/>
      <c r="N76" s="66"/>
      <c r="O76" s="66"/>
      <c r="P76" s="66"/>
    </row>
    <row r="77" spans="1:16" s="15" customFormat="1" ht="38.25">
      <c r="A77" s="39">
        <f>A76+1</f>
        <v>5</v>
      </c>
      <c r="B77" s="6"/>
      <c r="C77" s="287" t="s">
        <v>71</v>
      </c>
      <c r="D77" s="288" t="s">
        <v>24</v>
      </c>
      <c r="E77" s="289">
        <v>8</v>
      </c>
      <c r="F77" s="63"/>
      <c r="G77" s="64"/>
      <c r="H77" s="65"/>
      <c r="I77" s="65"/>
      <c r="J77" s="63"/>
      <c r="K77" s="65"/>
      <c r="L77" s="66"/>
      <c r="M77" s="66"/>
      <c r="N77" s="66"/>
      <c r="O77" s="66"/>
      <c r="P77" s="66"/>
    </row>
    <row r="78" spans="1:16" s="15" customFormat="1">
      <c r="A78" s="39"/>
      <c r="B78" s="6"/>
      <c r="C78" s="61" t="s">
        <v>67</v>
      </c>
      <c r="D78" s="41"/>
      <c r="E78" s="42"/>
      <c r="F78" s="63"/>
      <c r="G78" s="64"/>
      <c r="H78" s="65"/>
      <c r="I78" s="65"/>
      <c r="J78" s="63"/>
      <c r="K78" s="65"/>
      <c r="L78" s="66"/>
      <c r="M78" s="66"/>
      <c r="N78" s="66"/>
      <c r="O78" s="66"/>
      <c r="P78" s="66"/>
    </row>
    <row r="79" spans="1:16" s="15" customFormat="1" ht="38.25">
      <c r="A79" s="39">
        <v>6</v>
      </c>
      <c r="B79" s="6"/>
      <c r="C79" s="58" t="s">
        <v>135</v>
      </c>
      <c r="D79" s="41" t="s">
        <v>74</v>
      </c>
      <c r="E79" s="42">
        <v>1</v>
      </c>
      <c r="F79" s="63"/>
      <c r="G79" s="64"/>
      <c r="H79" s="65"/>
      <c r="I79" s="65"/>
      <c r="J79" s="63"/>
      <c r="K79" s="65"/>
      <c r="L79" s="66"/>
      <c r="M79" s="66"/>
      <c r="N79" s="66"/>
      <c r="O79" s="66"/>
      <c r="P79" s="66"/>
    </row>
    <row r="80" spans="1:16" s="15" customFormat="1" ht="38.25">
      <c r="A80" s="39">
        <f>A79+1</f>
        <v>7</v>
      </c>
      <c r="B80" s="6"/>
      <c r="C80" s="58" t="s">
        <v>75</v>
      </c>
      <c r="D80" s="41" t="s">
        <v>61</v>
      </c>
      <c r="E80" s="42">
        <v>37.299999999999997</v>
      </c>
      <c r="F80" s="63"/>
      <c r="G80" s="64"/>
      <c r="H80" s="65"/>
      <c r="I80" s="65"/>
      <c r="J80" s="63"/>
      <c r="K80" s="65"/>
      <c r="L80" s="66"/>
      <c r="M80" s="66"/>
      <c r="N80" s="66"/>
      <c r="O80" s="66"/>
      <c r="P80" s="66"/>
    </row>
    <row r="81" spans="1:16" s="15" customFormat="1" ht="25.5">
      <c r="A81" s="39">
        <f>A80+1</f>
        <v>8</v>
      </c>
      <c r="B81" s="6"/>
      <c r="C81" s="58" t="s">
        <v>73</v>
      </c>
      <c r="D81" s="41" t="s">
        <v>61</v>
      </c>
      <c r="E81" s="42">
        <v>37.299999999999997</v>
      </c>
      <c r="F81" s="131"/>
      <c r="G81" s="64"/>
      <c r="H81" s="65"/>
      <c r="I81" s="65"/>
      <c r="J81" s="63"/>
      <c r="K81" s="65"/>
      <c r="L81" s="66"/>
      <c r="M81" s="66"/>
      <c r="N81" s="66"/>
      <c r="O81" s="66"/>
      <c r="P81" s="66"/>
    </row>
    <row r="82" spans="1:16" s="15" customFormat="1" ht="25.5">
      <c r="A82" s="132">
        <f>A81+1</f>
        <v>9</v>
      </c>
      <c r="B82" s="6"/>
      <c r="C82" s="58" t="s">
        <v>77</v>
      </c>
      <c r="D82" s="41" t="s">
        <v>61</v>
      </c>
      <c r="E82" s="51">
        <v>31.8</v>
      </c>
      <c r="F82" s="131"/>
      <c r="G82" s="64"/>
      <c r="H82" s="65"/>
      <c r="I82" s="65"/>
      <c r="J82" s="63"/>
      <c r="K82" s="65"/>
      <c r="L82" s="66"/>
      <c r="M82" s="66"/>
      <c r="N82" s="66"/>
      <c r="O82" s="66"/>
      <c r="P82" s="66"/>
    </row>
    <row r="83" spans="1:16" s="15" customFormat="1" ht="38.25">
      <c r="A83" s="132">
        <f>A82+1</f>
        <v>10</v>
      </c>
      <c r="B83" s="6"/>
      <c r="C83" s="58" t="s">
        <v>78</v>
      </c>
      <c r="D83" s="41" t="s">
        <v>61</v>
      </c>
      <c r="E83" s="51">
        <v>31.8</v>
      </c>
      <c r="F83" s="131"/>
      <c r="G83" s="64"/>
      <c r="H83" s="65"/>
      <c r="I83" s="65"/>
      <c r="J83" s="63"/>
      <c r="K83" s="65"/>
      <c r="L83" s="66"/>
      <c r="M83" s="66"/>
      <c r="N83" s="66"/>
      <c r="O83" s="66"/>
      <c r="P83" s="66"/>
    </row>
    <row r="84" spans="1:16" s="15" customFormat="1" ht="38.25">
      <c r="A84" s="132">
        <f>A83+1</f>
        <v>11</v>
      </c>
      <c r="B84" s="6"/>
      <c r="C84" s="58" t="s">
        <v>103</v>
      </c>
      <c r="D84" s="16" t="s">
        <v>74</v>
      </c>
      <c r="E84" s="42">
        <v>1</v>
      </c>
      <c r="F84" s="63"/>
      <c r="G84" s="64"/>
      <c r="H84" s="65"/>
      <c r="I84" s="65"/>
      <c r="J84" s="63"/>
      <c r="K84" s="65"/>
      <c r="L84" s="66"/>
      <c r="M84" s="66"/>
      <c r="N84" s="66"/>
      <c r="O84" s="66"/>
      <c r="P84" s="66"/>
    </row>
    <row r="85" spans="1:16" s="15" customFormat="1">
      <c r="A85" s="49"/>
      <c r="B85" s="6"/>
      <c r="C85" s="61" t="s">
        <v>79</v>
      </c>
      <c r="D85" s="41"/>
      <c r="E85" s="51"/>
      <c r="F85" s="131"/>
      <c r="G85" s="64"/>
      <c r="H85" s="65"/>
      <c r="I85" s="65"/>
      <c r="J85" s="63"/>
      <c r="K85" s="65"/>
      <c r="L85" s="66"/>
      <c r="M85" s="66"/>
      <c r="N85" s="66"/>
      <c r="O85" s="66"/>
      <c r="P85" s="66"/>
    </row>
    <row r="86" spans="1:16" s="15" customFormat="1" ht="38.25">
      <c r="A86" s="39">
        <v>11</v>
      </c>
      <c r="B86" s="6"/>
      <c r="C86" s="58" t="s">
        <v>81</v>
      </c>
      <c r="D86" s="153" t="s">
        <v>87</v>
      </c>
      <c r="E86" s="154">
        <v>3</v>
      </c>
      <c r="F86" s="63"/>
      <c r="G86" s="64"/>
      <c r="H86" s="65"/>
      <c r="I86" s="65"/>
      <c r="J86" s="63"/>
      <c r="K86" s="65"/>
      <c r="L86" s="66"/>
      <c r="M86" s="66"/>
      <c r="N86" s="66"/>
      <c r="O86" s="66"/>
      <c r="P86" s="66"/>
    </row>
    <row r="87" spans="1:16" s="15" customFormat="1" ht="38.25">
      <c r="A87" s="132">
        <f>A86+1</f>
        <v>12</v>
      </c>
      <c r="B87" s="6"/>
      <c r="C87" s="58" t="s">
        <v>137</v>
      </c>
      <c r="D87" s="41" t="s">
        <v>74</v>
      </c>
      <c r="E87" s="42">
        <v>1</v>
      </c>
      <c r="F87" s="63"/>
      <c r="G87" s="64"/>
      <c r="H87" s="65"/>
      <c r="I87" s="65"/>
      <c r="J87" s="63"/>
      <c r="K87" s="65"/>
      <c r="L87" s="66"/>
      <c r="M87" s="66"/>
      <c r="N87" s="66"/>
      <c r="O87" s="66"/>
      <c r="P87" s="66"/>
    </row>
    <row r="88" spans="1:16" s="15" customFormat="1" ht="25.5">
      <c r="A88" s="46">
        <f>A87+1</f>
        <v>13</v>
      </c>
      <c r="B88" s="56"/>
      <c r="C88" s="57" t="s">
        <v>80</v>
      </c>
      <c r="D88" s="47" t="s">
        <v>61</v>
      </c>
      <c r="E88" s="62">
        <v>76.900000000000006</v>
      </c>
      <c r="F88" s="139"/>
      <c r="G88" s="64"/>
      <c r="H88" s="140"/>
      <c r="I88" s="140"/>
      <c r="J88" s="139"/>
      <c r="K88" s="140"/>
      <c r="L88" s="141"/>
      <c r="M88" s="141"/>
      <c r="N88" s="141"/>
      <c r="O88" s="141"/>
      <c r="P88" s="141"/>
    </row>
    <row r="89" spans="1:16" s="15" customFormat="1" ht="38.25">
      <c r="A89" s="132">
        <f>A88+1</f>
        <v>14</v>
      </c>
      <c r="B89" s="6"/>
      <c r="C89" s="58" t="s">
        <v>82</v>
      </c>
      <c r="D89" s="41" t="s">
        <v>61</v>
      </c>
      <c r="E89" s="42">
        <v>76.900000000000006</v>
      </c>
      <c r="F89" s="142"/>
      <c r="G89" s="64"/>
      <c r="H89" s="64"/>
      <c r="I89" s="64"/>
      <c r="J89" s="142"/>
      <c r="K89" s="64"/>
      <c r="L89" s="143"/>
      <c r="M89" s="143"/>
      <c r="N89" s="143"/>
      <c r="O89" s="143"/>
      <c r="P89" s="143"/>
    </row>
    <row r="90" spans="1:16" s="15" customFormat="1" ht="25.5">
      <c r="A90" s="132">
        <f>A89+1</f>
        <v>15</v>
      </c>
      <c r="B90" s="6"/>
      <c r="C90" s="58" t="s">
        <v>106</v>
      </c>
      <c r="D90" s="41" t="s">
        <v>74</v>
      </c>
      <c r="E90" s="42">
        <v>1</v>
      </c>
      <c r="F90" s="142"/>
      <c r="G90" s="64"/>
      <c r="H90" s="64"/>
      <c r="I90" s="64"/>
      <c r="J90" s="142"/>
      <c r="K90" s="64"/>
      <c r="L90" s="143"/>
      <c r="M90" s="143"/>
      <c r="N90" s="143"/>
      <c r="O90" s="143"/>
      <c r="P90" s="143"/>
    </row>
    <row r="91" spans="1:16" s="15" customFormat="1">
      <c r="A91" s="46"/>
      <c r="B91" s="56"/>
      <c r="C91" s="61" t="s">
        <v>83</v>
      </c>
      <c r="D91" s="41"/>
      <c r="E91" s="42"/>
      <c r="F91" s="142"/>
      <c r="G91" s="151"/>
      <c r="H91" s="151"/>
      <c r="I91" s="151"/>
      <c r="J91" s="150"/>
      <c r="K91" s="151"/>
      <c r="L91" s="152"/>
      <c r="M91" s="152"/>
      <c r="N91" s="152"/>
      <c r="O91" s="152"/>
      <c r="P91" s="152"/>
    </row>
    <row r="92" spans="1:16" s="15" customFormat="1" ht="25.5">
      <c r="A92" s="132">
        <v>16</v>
      </c>
      <c r="B92" s="6"/>
      <c r="C92" s="17" t="s">
        <v>89</v>
      </c>
      <c r="D92" s="153" t="s">
        <v>87</v>
      </c>
      <c r="E92" s="154">
        <v>3</v>
      </c>
      <c r="F92" s="63"/>
      <c r="G92" s="64"/>
      <c r="H92" s="65"/>
      <c r="I92" s="65"/>
      <c r="J92" s="63"/>
      <c r="K92" s="65"/>
      <c r="L92" s="66"/>
      <c r="M92" s="66"/>
      <c r="N92" s="66"/>
      <c r="O92" s="66"/>
      <c r="P92" s="66"/>
    </row>
    <row r="93" spans="1:16" s="15" customFormat="1">
      <c r="A93" s="46">
        <f>A92+1</f>
        <v>17</v>
      </c>
      <c r="B93" s="56"/>
      <c r="C93" s="57" t="s">
        <v>118</v>
      </c>
      <c r="D93" s="47" t="s">
        <v>61</v>
      </c>
      <c r="E93" s="62">
        <f>2.15*1.03*2</f>
        <v>4.43</v>
      </c>
      <c r="F93" s="139"/>
      <c r="G93" s="151"/>
      <c r="H93" s="140"/>
      <c r="I93" s="140"/>
      <c r="J93" s="139"/>
      <c r="K93" s="140"/>
      <c r="L93" s="141"/>
      <c r="M93" s="141"/>
      <c r="N93" s="141"/>
      <c r="O93" s="141"/>
      <c r="P93" s="141"/>
    </row>
    <row r="94" spans="1:16" s="15" customFormat="1" ht="102">
      <c r="A94" s="132">
        <f>A93+1</f>
        <v>18</v>
      </c>
      <c r="B94" s="6"/>
      <c r="C94" s="17" t="s">
        <v>117</v>
      </c>
      <c r="D94" s="41" t="s">
        <v>87</v>
      </c>
      <c r="E94" s="42">
        <v>2</v>
      </c>
      <c r="F94" s="142"/>
      <c r="G94" s="64"/>
      <c r="H94" s="64"/>
      <c r="I94" s="64"/>
      <c r="J94" s="142"/>
      <c r="K94" s="64"/>
      <c r="L94" s="143"/>
      <c r="M94" s="143"/>
      <c r="N94" s="143"/>
      <c r="O94" s="143"/>
      <c r="P94" s="143"/>
    </row>
    <row r="95" spans="1:16" s="15" customFormat="1">
      <c r="A95" s="132"/>
      <c r="B95" s="6"/>
      <c r="C95" s="136" t="s">
        <v>112</v>
      </c>
      <c r="D95" s="41"/>
      <c r="E95" s="42"/>
      <c r="F95" s="142"/>
      <c r="G95" s="64"/>
      <c r="H95" s="64"/>
      <c r="I95" s="64"/>
      <c r="J95" s="142"/>
      <c r="K95" s="64"/>
      <c r="L95" s="143"/>
      <c r="M95" s="143"/>
      <c r="N95" s="143"/>
      <c r="O95" s="143"/>
      <c r="P95" s="143"/>
    </row>
    <row r="96" spans="1:16" s="15" customFormat="1" ht="25.5">
      <c r="A96" s="132">
        <v>1</v>
      </c>
      <c r="B96" s="6"/>
      <c r="C96" s="290" t="s">
        <v>110</v>
      </c>
      <c r="D96" s="291" t="s">
        <v>87</v>
      </c>
      <c r="E96" s="292">
        <v>1</v>
      </c>
      <c r="F96" s="142"/>
      <c r="G96" s="64"/>
      <c r="H96" s="64"/>
      <c r="I96" s="64"/>
      <c r="J96" s="142"/>
      <c r="K96" s="64"/>
      <c r="L96" s="143"/>
      <c r="M96" s="143"/>
      <c r="N96" s="143"/>
      <c r="O96" s="143"/>
      <c r="P96" s="143"/>
    </row>
    <row r="97" spans="1:16" s="15" customFormat="1" ht="25.5">
      <c r="A97" s="132">
        <f t="shared" ref="A97:A114" si="1">A96+1</f>
        <v>2</v>
      </c>
      <c r="B97" s="6"/>
      <c r="C97" s="290" t="s">
        <v>111</v>
      </c>
      <c r="D97" s="291" t="s">
        <v>87</v>
      </c>
      <c r="E97" s="292">
        <v>1</v>
      </c>
      <c r="F97" s="142"/>
      <c r="G97" s="64"/>
      <c r="H97" s="64"/>
      <c r="I97" s="64"/>
      <c r="J97" s="142"/>
      <c r="K97" s="64"/>
      <c r="L97" s="143"/>
      <c r="M97" s="143"/>
      <c r="N97" s="143"/>
      <c r="O97" s="143"/>
      <c r="P97" s="143"/>
    </row>
    <row r="98" spans="1:16" s="15" customFormat="1" ht="25.5">
      <c r="A98" s="155">
        <f t="shared" si="1"/>
        <v>3</v>
      </c>
      <c r="B98" s="156"/>
      <c r="C98" s="157" t="s">
        <v>113</v>
      </c>
      <c r="D98" s="158" t="s">
        <v>87</v>
      </c>
      <c r="E98" s="159">
        <v>4</v>
      </c>
      <c r="F98" s="160"/>
      <c r="G98" s="161"/>
      <c r="H98" s="162"/>
      <c r="I98" s="162"/>
      <c r="J98" s="160"/>
      <c r="K98" s="162"/>
      <c r="L98" s="163"/>
      <c r="M98" s="163"/>
      <c r="N98" s="163"/>
      <c r="O98" s="163"/>
      <c r="P98" s="163"/>
    </row>
    <row r="99" spans="1:16" s="15" customFormat="1" ht="25.5">
      <c r="A99" s="132">
        <f t="shared" si="1"/>
        <v>4</v>
      </c>
      <c r="B99" s="6"/>
      <c r="C99" s="17" t="s">
        <v>114</v>
      </c>
      <c r="D99" s="153" t="s">
        <v>87</v>
      </c>
      <c r="E99" s="154">
        <v>1</v>
      </c>
      <c r="F99" s="63"/>
      <c r="G99" s="64"/>
      <c r="H99" s="65"/>
      <c r="I99" s="65"/>
      <c r="J99" s="63"/>
      <c r="K99" s="65"/>
      <c r="L99" s="66"/>
      <c r="M99" s="66"/>
      <c r="N99" s="66"/>
      <c r="O99" s="66"/>
      <c r="P99" s="66"/>
    </row>
    <row r="100" spans="1:16" s="15" customFormat="1" ht="25.5">
      <c r="A100" s="132">
        <f t="shared" si="1"/>
        <v>5</v>
      </c>
      <c r="B100" s="6"/>
      <c r="C100" s="17" t="s">
        <v>120</v>
      </c>
      <c r="D100" s="153" t="s">
        <v>87</v>
      </c>
      <c r="E100" s="154">
        <v>69</v>
      </c>
      <c r="F100" s="63"/>
      <c r="G100" s="64"/>
      <c r="H100" s="65"/>
      <c r="I100" s="65"/>
      <c r="J100" s="63"/>
      <c r="K100" s="65"/>
      <c r="L100" s="66"/>
      <c r="M100" s="66"/>
      <c r="N100" s="66"/>
      <c r="O100" s="66"/>
      <c r="P100" s="66"/>
    </row>
    <row r="101" spans="1:16" s="15" customFormat="1">
      <c r="A101" s="132">
        <f t="shared" si="1"/>
        <v>6</v>
      </c>
      <c r="B101" s="6"/>
      <c r="C101" s="17" t="s">
        <v>121</v>
      </c>
      <c r="D101" s="153" t="s">
        <v>87</v>
      </c>
      <c r="E101" s="154">
        <v>6</v>
      </c>
      <c r="F101" s="63"/>
      <c r="G101" s="64"/>
      <c r="H101" s="65"/>
      <c r="I101" s="65"/>
      <c r="J101" s="63"/>
      <c r="K101" s="65"/>
      <c r="L101" s="66"/>
      <c r="M101" s="66"/>
      <c r="N101" s="66"/>
      <c r="O101" s="66"/>
      <c r="P101" s="66"/>
    </row>
    <row r="102" spans="1:16" s="15" customFormat="1">
      <c r="A102" s="132">
        <f t="shared" si="1"/>
        <v>7</v>
      </c>
      <c r="B102" s="6"/>
      <c r="C102" s="17" t="s">
        <v>115</v>
      </c>
      <c r="D102" s="153" t="s">
        <v>74</v>
      </c>
      <c r="E102" s="154">
        <v>1</v>
      </c>
      <c r="F102" s="63"/>
      <c r="G102" s="64"/>
      <c r="H102" s="65"/>
      <c r="I102" s="65"/>
      <c r="J102" s="63"/>
      <c r="K102" s="65"/>
      <c r="L102" s="66"/>
      <c r="M102" s="66"/>
      <c r="N102" s="66"/>
      <c r="O102" s="66"/>
      <c r="P102" s="66"/>
    </row>
    <row r="103" spans="1:16" s="15" customFormat="1">
      <c r="A103" s="132">
        <f t="shared" si="1"/>
        <v>8</v>
      </c>
      <c r="B103" s="6"/>
      <c r="C103" s="17" t="s">
        <v>127</v>
      </c>
      <c r="D103" s="153" t="s">
        <v>61</v>
      </c>
      <c r="E103" s="154">
        <v>18</v>
      </c>
      <c r="F103" s="63"/>
      <c r="G103" s="64"/>
      <c r="H103" s="65"/>
      <c r="I103" s="65"/>
      <c r="J103" s="63"/>
      <c r="K103" s="65"/>
      <c r="L103" s="66"/>
      <c r="M103" s="66"/>
      <c r="N103" s="66"/>
      <c r="O103" s="66"/>
      <c r="P103" s="66"/>
    </row>
    <row r="104" spans="1:16" s="15" customFormat="1" ht="38.25">
      <c r="A104" s="132">
        <f t="shared" si="1"/>
        <v>9</v>
      </c>
      <c r="B104" s="6"/>
      <c r="C104" s="17" t="s">
        <v>116</v>
      </c>
      <c r="D104" s="153" t="s">
        <v>74</v>
      </c>
      <c r="E104" s="154">
        <v>1</v>
      </c>
      <c r="F104" s="63"/>
      <c r="G104" s="64"/>
      <c r="H104" s="65"/>
      <c r="I104" s="65"/>
      <c r="J104" s="63"/>
      <c r="K104" s="65"/>
      <c r="L104" s="66"/>
      <c r="M104" s="66"/>
      <c r="N104" s="66"/>
      <c r="O104" s="66"/>
      <c r="P104" s="66"/>
    </row>
    <row r="105" spans="1:16" s="15" customFormat="1" ht="25.5">
      <c r="A105" s="132">
        <f t="shared" si="1"/>
        <v>10</v>
      </c>
      <c r="B105" s="6"/>
      <c r="C105" s="17" t="s">
        <v>134</v>
      </c>
      <c r="D105" s="153" t="s">
        <v>87</v>
      </c>
      <c r="E105" s="154">
        <v>3</v>
      </c>
      <c r="F105" s="63"/>
      <c r="G105" s="64"/>
      <c r="H105" s="65"/>
      <c r="I105" s="65"/>
      <c r="J105" s="63"/>
      <c r="K105" s="65"/>
      <c r="L105" s="66"/>
      <c r="M105" s="66"/>
      <c r="N105" s="66"/>
      <c r="O105" s="66"/>
      <c r="P105" s="66"/>
    </row>
    <row r="106" spans="1:16" s="15" customFormat="1" ht="38.25">
      <c r="A106" s="132">
        <f t="shared" si="1"/>
        <v>11</v>
      </c>
      <c r="B106" s="6"/>
      <c r="C106" s="17" t="s">
        <v>132</v>
      </c>
      <c r="D106" s="153" t="s">
        <v>87</v>
      </c>
      <c r="E106" s="154">
        <v>4</v>
      </c>
      <c r="F106" s="63"/>
      <c r="G106" s="64"/>
      <c r="H106" s="65"/>
      <c r="I106" s="65"/>
      <c r="J106" s="63"/>
      <c r="K106" s="65"/>
      <c r="L106" s="66"/>
      <c r="M106" s="66"/>
      <c r="N106" s="66"/>
      <c r="O106" s="66"/>
      <c r="P106" s="66"/>
    </row>
    <row r="107" spans="1:16" s="15" customFormat="1" ht="38.25">
      <c r="A107" s="132">
        <f t="shared" si="1"/>
        <v>12</v>
      </c>
      <c r="B107" s="6"/>
      <c r="C107" s="17" t="s">
        <v>133</v>
      </c>
      <c r="D107" s="153" t="s">
        <v>87</v>
      </c>
      <c r="E107" s="154">
        <v>1</v>
      </c>
      <c r="F107" s="63"/>
      <c r="G107" s="64"/>
      <c r="H107" s="65"/>
      <c r="I107" s="65"/>
      <c r="J107" s="63"/>
      <c r="K107" s="65"/>
      <c r="L107" s="66"/>
      <c r="M107" s="66"/>
      <c r="N107" s="66"/>
      <c r="O107" s="66"/>
      <c r="P107" s="66"/>
    </row>
    <row r="108" spans="1:16" s="15" customFormat="1" ht="25.5">
      <c r="A108" s="132">
        <f t="shared" si="1"/>
        <v>13</v>
      </c>
      <c r="B108" s="6"/>
      <c r="C108" s="293" t="s">
        <v>119</v>
      </c>
      <c r="D108" s="288" t="s">
        <v>87</v>
      </c>
      <c r="E108" s="289">
        <v>4</v>
      </c>
      <c r="F108" s="63"/>
      <c r="G108" s="64"/>
      <c r="H108" s="65"/>
      <c r="I108" s="65"/>
      <c r="J108" s="63"/>
      <c r="K108" s="65"/>
      <c r="L108" s="66"/>
      <c r="M108" s="66"/>
      <c r="N108" s="66"/>
      <c r="O108" s="66"/>
      <c r="P108" s="66"/>
    </row>
    <row r="109" spans="1:16" s="15" customFormat="1" ht="38.25">
      <c r="A109" s="132">
        <f t="shared" si="1"/>
        <v>14</v>
      </c>
      <c r="B109" s="6"/>
      <c r="C109" s="17" t="s">
        <v>126</v>
      </c>
      <c r="D109" s="153" t="s">
        <v>87</v>
      </c>
      <c r="E109" s="154">
        <v>3</v>
      </c>
      <c r="F109" s="63"/>
      <c r="G109" s="64"/>
      <c r="H109" s="65"/>
      <c r="I109" s="65"/>
      <c r="J109" s="63"/>
      <c r="K109" s="65"/>
      <c r="L109" s="66"/>
      <c r="M109" s="66"/>
      <c r="N109" s="66"/>
      <c r="O109" s="66"/>
      <c r="P109" s="66"/>
    </row>
    <row r="110" spans="1:16" s="15" customFormat="1">
      <c r="A110" s="132">
        <f t="shared" si="1"/>
        <v>15</v>
      </c>
      <c r="B110" s="6"/>
      <c r="C110" s="17" t="s">
        <v>122</v>
      </c>
      <c r="D110" s="153" t="s">
        <v>74</v>
      </c>
      <c r="E110" s="154">
        <v>1</v>
      </c>
      <c r="F110" s="63"/>
      <c r="G110" s="64"/>
      <c r="H110" s="65"/>
      <c r="I110" s="65"/>
      <c r="J110" s="63"/>
      <c r="K110" s="65"/>
      <c r="L110" s="66"/>
      <c r="M110" s="66"/>
      <c r="N110" s="66"/>
      <c r="O110" s="66"/>
      <c r="P110" s="66"/>
    </row>
    <row r="111" spans="1:16" s="15" customFormat="1" ht="38.25">
      <c r="A111" s="132">
        <f t="shared" si="1"/>
        <v>16</v>
      </c>
      <c r="B111" s="6"/>
      <c r="C111" s="17" t="s">
        <v>123</v>
      </c>
      <c r="D111" s="153" t="s">
        <v>74</v>
      </c>
      <c r="E111" s="154">
        <v>1</v>
      </c>
      <c r="F111" s="63"/>
      <c r="G111" s="64"/>
      <c r="H111" s="65"/>
      <c r="I111" s="65"/>
      <c r="J111" s="63"/>
      <c r="K111" s="65"/>
      <c r="L111" s="66"/>
      <c r="M111" s="66"/>
      <c r="N111" s="66"/>
      <c r="O111" s="66"/>
      <c r="P111" s="66"/>
    </row>
    <row r="112" spans="1:16" s="15" customFormat="1" ht="32.25" customHeight="1">
      <c r="A112" s="132">
        <f t="shared" si="1"/>
        <v>17</v>
      </c>
      <c r="B112" s="6"/>
      <c r="C112" s="17" t="s">
        <v>124</v>
      </c>
      <c r="D112" s="153" t="s">
        <v>74</v>
      </c>
      <c r="E112" s="154">
        <v>1</v>
      </c>
      <c r="F112" s="63"/>
      <c r="G112" s="64"/>
      <c r="H112" s="65"/>
      <c r="I112" s="65"/>
      <c r="J112" s="63"/>
      <c r="K112" s="65"/>
      <c r="L112" s="66"/>
      <c r="M112" s="66"/>
      <c r="N112" s="66"/>
      <c r="O112" s="66"/>
      <c r="P112" s="66"/>
    </row>
    <row r="113" spans="1:16" s="15" customFormat="1" ht="25.5">
      <c r="A113" s="132">
        <f t="shared" si="1"/>
        <v>18</v>
      </c>
      <c r="B113" s="6"/>
      <c r="C113" s="17" t="s">
        <v>125</v>
      </c>
      <c r="D113" s="153" t="s">
        <v>74</v>
      </c>
      <c r="E113" s="154">
        <v>1</v>
      </c>
      <c r="F113" s="63"/>
      <c r="G113" s="64"/>
      <c r="H113" s="65"/>
      <c r="I113" s="65"/>
      <c r="J113" s="63"/>
      <c r="K113" s="65"/>
      <c r="L113" s="66"/>
      <c r="M113" s="66"/>
      <c r="N113" s="66"/>
      <c r="O113" s="66"/>
      <c r="P113" s="66"/>
    </row>
    <row r="114" spans="1:16" s="15" customFormat="1" ht="51">
      <c r="A114" s="132">
        <f t="shared" si="1"/>
        <v>19</v>
      </c>
      <c r="B114" s="6"/>
      <c r="C114" s="17" t="s">
        <v>138</v>
      </c>
      <c r="D114" s="153" t="s">
        <v>74</v>
      </c>
      <c r="E114" s="221">
        <v>1</v>
      </c>
      <c r="F114" s="139"/>
      <c r="G114" s="151"/>
      <c r="H114" s="140"/>
      <c r="I114" s="140"/>
      <c r="J114" s="139"/>
      <c r="K114" s="140"/>
      <c r="L114" s="141"/>
      <c r="M114" s="141"/>
      <c r="N114" s="141"/>
      <c r="O114" s="141"/>
      <c r="P114" s="141"/>
    </row>
    <row r="115" spans="1:16" s="15" customFormat="1" ht="25.5">
      <c r="A115" s="132">
        <f t="shared" ref="A115:A117" si="2">A114+1</f>
        <v>20</v>
      </c>
      <c r="B115" s="56"/>
      <c r="C115" s="219" t="s">
        <v>166</v>
      </c>
      <c r="D115" s="220" t="s">
        <v>146</v>
      </c>
      <c r="E115" s="221">
        <v>15</v>
      </c>
      <c r="F115" s="139"/>
      <c r="G115" s="151"/>
      <c r="H115" s="140"/>
      <c r="I115" s="140"/>
      <c r="J115" s="139"/>
      <c r="K115" s="140"/>
      <c r="L115" s="141"/>
      <c r="M115" s="141"/>
      <c r="N115" s="141"/>
      <c r="O115" s="141"/>
      <c r="P115" s="141"/>
    </row>
    <row r="116" spans="1:16" s="15" customFormat="1" ht="25.5">
      <c r="A116" s="132">
        <f t="shared" si="2"/>
        <v>21</v>
      </c>
      <c r="B116" s="56"/>
      <c r="C116" s="219" t="s">
        <v>159</v>
      </c>
      <c r="D116" s="220" t="s">
        <v>146</v>
      </c>
      <c r="E116" s="154">
        <v>1</v>
      </c>
      <c r="F116" s="142"/>
      <c r="G116" s="64"/>
      <c r="H116" s="64"/>
      <c r="I116" s="64"/>
      <c r="J116" s="142"/>
      <c r="K116" s="64"/>
      <c r="L116" s="143"/>
      <c r="M116" s="143"/>
      <c r="N116" s="143"/>
      <c r="O116" s="143"/>
      <c r="P116" s="143"/>
    </row>
    <row r="117" spans="1:16" s="48" customFormat="1" ht="51.75" thickBot="1">
      <c r="A117" s="227">
        <f t="shared" si="2"/>
        <v>22</v>
      </c>
      <c r="B117" s="228"/>
      <c r="C117" s="229" t="s">
        <v>160</v>
      </c>
      <c r="D117" s="230" t="s">
        <v>61</v>
      </c>
      <c r="E117" s="231">
        <v>1</v>
      </c>
      <c r="F117" s="232"/>
      <c r="G117" s="233"/>
      <c r="H117" s="234"/>
      <c r="I117" s="234"/>
      <c r="J117" s="234"/>
      <c r="K117" s="234"/>
      <c r="L117" s="233"/>
      <c r="M117" s="234"/>
      <c r="N117" s="234"/>
      <c r="O117" s="234"/>
      <c r="P117" s="234"/>
    </row>
    <row r="118" spans="1:16" s="54" customFormat="1" ht="16.149999999999999" customHeight="1">
      <c r="A118" s="144"/>
      <c r="B118" s="145"/>
      <c r="C118" s="252" t="s">
        <v>45</v>
      </c>
      <c r="D118" s="252"/>
      <c r="E118" s="252"/>
      <c r="F118" s="252"/>
      <c r="G118" s="252"/>
      <c r="H118" s="252"/>
      <c r="I118" s="252"/>
      <c r="J118" s="252"/>
      <c r="K118" s="252"/>
      <c r="L118" s="146">
        <f>SUM(L15:L117)</f>
        <v>0</v>
      </c>
      <c r="M118" s="146">
        <f>SUM(M15:M117)</f>
        <v>0</v>
      </c>
      <c r="N118" s="146">
        <f>SUM(N15:N117)</f>
        <v>0</v>
      </c>
      <c r="O118" s="146">
        <f>SUM(O15:O117)</f>
        <v>0</v>
      </c>
      <c r="P118" s="146">
        <f>SUM(P15:P117)</f>
        <v>0</v>
      </c>
    </row>
    <row r="122" spans="1:16">
      <c r="C122" s="67" t="s">
        <v>163</v>
      </c>
      <c r="D122" s="67"/>
      <c r="E122" s="67"/>
      <c r="F122" s="67"/>
      <c r="G122" s="68"/>
      <c r="H122" s="69"/>
      <c r="I122" s="69"/>
      <c r="J122" s="68"/>
      <c r="K122" s="68"/>
      <c r="L122" s="68"/>
      <c r="M122" s="68"/>
    </row>
    <row r="123" spans="1:16">
      <c r="C123" s="70" t="s">
        <v>38</v>
      </c>
      <c r="D123" s="70"/>
      <c r="E123" s="70"/>
      <c r="F123" s="70"/>
      <c r="G123" s="68"/>
      <c r="H123" s="68"/>
      <c r="I123" s="68"/>
      <c r="J123" s="130"/>
      <c r="K123" s="130"/>
      <c r="L123" s="130"/>
      <c r="M123" s="130"/>
    </row>
    <row r="124" spans="1:16">
      <c r="C124" s="68" t="s">
        <v>164</v>
      </c>
      <c r="D124" s="68"/>
      <c r="E124" s="68"/>
      <c r="F124" s="68"/>
      <c r="G124" s="68"/>
      <c r="H124" s="68"/>
      <c r="I124" s="68"/>
      <c r="J124" s="68"/>
      <c r="K124" s="68"/>
      <c r="L124" s="68"/>
      <c r="M124" s="68"/>
    </row>
    <row r="132" spans="3:3">
      <c r="C132" s="222"/>
    </row>
  </sheetData>
  <customSheetViews>
    <customSheetView guid="{F2C79842-9E21-41E2-A758-93E504EF24A6}" showPageBreaks="1" zeroValues="0" fitToPage="1" topLeftCell="A10">
      <selection activeCell="C23" sqref="C23"/>
      <pageMargins left="0.23622047244094499" right="0.15748031496063" top="0.44" bottom="0.39370078740157499" header="0.196850393700787" footer="0.196850393700787"/>
      <pageSetup paperSize="9" scale="82" fitToHeight="0" orientation="landscape" r:id="rId1"/>
      <headerFooter alignWithMargins="0"/>
    </customSheetView>
  </customSheetViews>
  <mergeCells count="10">
    <mergeCell ref="C118:K118"/>
    <mergeCell ref="D11:D12"/>
    <mergeCell ref="A1:P1"/>
    <mergeCell ref="A2:P2"/>
    <mergeCell ref="E11:E12"/>
    <mergeCell ref="A11:A12"/>
    <mergeCell ref="B11:B12"/>
    <mergeCell ref="F11:K11"/>
    <mergeCell ref="L11:P11"/>
    <mergeCell ref="C11:C12"/>
  </mergeCells>
  <phoneticPr fontId="20" type="noConversion"/>
  <conditionalFormatting sqref="K16:K18 K20:K26 K63:K66 K28 K34 K52 K110:K113">
    <cfRule type="cellIs" dxfId="69" priority="71" stopIfTrue="1" operator="equal">
      <formula>0</formula>
    </cfRule>
  </conditionalFormatting>
  <conditionalFormatting sqref="K19">
    <cfRule type="cellIs" dxfId="68" priority="69" stopIfTrue="1" operator="equal">
      <formula>0</formula>
    </cfRule>
  </conditionalFormatting>
  <conditionalFormatting sqref="K43:K46">
    <cfRule type="cellIs" dxfId="67" priority="68" stopIfTrue="1" operator="equal">
      <formula>0</formula>
    </cfRule>
  </conditionalFormatting>
  <conditionalFormatting sqref="K47 K49:K50">
    <cfRule type="cellIs" dxfId="66" priority="62" stopIfTrue="1" operator="equal">
      <formula>0</formula>
    </cfRule>
  </conditionalFormatting>
  <conditionalFormatting sqref="K58:K61">
    <cfRule type="cellIs" dxfId="65" priority="66" stopIfTrue="1" operator="equal">
      <formula>0</formula>
    </cfRule>
  </conditionalFormatting>
  <conditionalFormatting sqref="K62">
    <cfRule type="cellIs" dxfId="64" priority="65" stopIfTrue="1" operator="equal">
      <formula>0</formula>
    </cfRule>
  </conditionalFormatting>
  <conditionalFormatting sqref="K73:K76">
    <cfRule type="cellIs" dxfId="63" priority="64" stopIfTrue="1" operator="equal">
      <formula>0</formula>
    </cfRule>
  </conditionalFormatting>
  <conditionalFormatting sqref="K77">
    <cfRule type="cellIs" dxfId="62" priority="63" stopIfTrue="1" operator="equal">
      <formula>0</formula>
    </cfRule>
  </conditionalFormatting>
  <conditionalFormatting sqref="K27">
    <cfRule type="cellIs" dxfId="61" priority="60" stopIfTrue="1" operator="equal">
      <formula>0</formula>
    </cfRule>
  </conditionalFormatting>
  <conditionalFormatting sqref="K78:K82">
    <cfRule type="cellIs" dxfId="60" priority="59" stopIfTrue="1" operator="equal">
      <formula>0</formula>
    </cfRule>
  </conditionalFormatting>
  <conditionalFormatting sqref="K83">
    <cfRule type="cellIs" dxfId="59" priority="58" stopIfTrue="1" operator="equal">
      <formula>0</formula>
    </cfRule>
  </conditionalFormatting>
  <conditionalFormatting sqref="K51">
    <cfRule type="cellIs" dxfId="58" priority="53" stopIfTrue="1" operator="equal">
      <formula>0</formula>
    </cfRule>
  </conditionalFormatting>
  <conditionalFormatting sqref="K33">
    <cfRule type="cellIs" dxfId="57" priority="56" stopIfTrue="1" operator="equal">
      <formula>0</formula>
    </cfRule>
  </conditionalFormatting>
  <conditionalFormatting sqref="K90:K91 K95">
    <cfRule type="cellIs" dxfId="56" priority="43" stopIfTrue="1" operator="equal">
      <formula>0</formula>
    </cfRule>
  </conditionalFormatting>
  <conditionalFormatting sqref="K29:K30">
    <cfRule type="cellIs" dxfId="55" priority="54" stopIfTrue="1" operator="equal">
      <formula>0</formula>
    </cfRule>
  </conditionalFormatting>
  <conditionalFormatting sqref="K67">
    <cfRule type="cellIs" dxfId="54" priority="49" stopIfTrue="1" operator="equal">
      <formula>0</formula>
    </cfRule>
  </conditionalFormatting>
  <conditionalFormatting sqref="K68:K70">
    <cfRule type="cellIs" dxfId="53" priority="48" stopIfTrue="1" operator="equal">
      <formula>0</formula>
    </cfRule>
  </conditionalFormatting>
  <conditionalFormatting sqref="K31:K32">
    <cfRule type="cellIs" dxfId="52" priority="34" stopIfTrue="1" operator="equal">
      <formula>0</formula>
    </cfRule>
  </conditionalFormatting>
  <conditionalFormatting sqref="K85">
    <cfRule type="cellIs" dxfId="51" priority="45" stopIfTrue="1" operator="equal">
      <formula>0</formula>
    </cfRule>
  </conditionalFormatting>
  <conditionalFormatting sqref="K87:K89">
    <cfRule type="cellIs" dxfId="50" priority="44" stopIfTrue="1" operator="equal">
      <formula>0</formula>
    </cfRule>
  </conditionalFormatting>
  <conditionalFormatting sqref="K55">
    <cfRule type="cellIs" dxfId="49" priority="33" stopIfTrue="1" operator="equal">
      <formula>0</formula>
    </cfRule>
  </conditionalFormatting>
  <conditionalFormatting sqref="K40">
    <cfRule type="cellIs" dxfId="48" priority="37" stopIfTrue="1" operator="equal">
      <formula>0</formula>
    </cfRule>
  </conditionalFormatting>
  <conditionalFormatting sqref="K35">
    <cfRule type="cellIs" dxfId="47" priority="41" stopIfTrue="1" operator="equal">
      <formula>0</formula>
    </cfRule>
  </conditionalFormatting>
  <conditionalFormatting sqref="K36">
    <cfRule type="cellIs" dxfId="46" priority="40" stopIfTrue="1" operator="equal">
      <formula>0</formula>
    </cfRule>
  </conditionalFormatting>
  <conditionalFormatting sqref="K86">
    <cfRule type="cellIs" dxfId="45" priority="30" stopIfTrue="1" operator="equal">
      <formula>0</formula>
    </cfRule>
  </conditionalFormatting>
  <conditionalFormatting sqref="K37">
    <cfRule type="cellIs" dxfId="44" priority="39" stopIfTrue="1" operator="equal">
      <formula>0</formula>
    </cfRule>
  </conditionalFormatting>
  <conditionalFormatting sqref="K39">
    <cfRule type="cellIs" dxfId="43" priority="38" stopIfTrue="1" operator="equal">
      <formula>0</formula>
    </cfRule>
  </conditionalFormatting>
  <conditionalFormatting sqref="K96">
    <cfRule type="cellIs" dxfId="42" priority="24" stopIfTrue="1" operator="equal">
      <formula>0</formula>
    </cfRule>
  </conditionalFormatting>
  <conditionalFormatting sqref="K48">
    <cfRule type="cellIs" dxfId="41" priority="35" stopIfTrue="1" operator="equal">
      <formula>0</formula>
    </cfRule>
  </conditionalFormatting>
  <conditionalFormatting sqref="K53:K54">
    <cfRule type="cellIs" dxfId="40" priority="31" stopIfTrue="1" operator="equal">
      <formula>0</formula>
    </cfRule>
  </conditionalFormatting>
  <conditionalFormatting sqref="K92">
    <cfRule type="cellIs" dxfId="39" priority="29" stopIfTrue="1" operator="equal">
      <formula>0</formula>
    </cfRule>
  </conditionalFormatting>
  <conditionalFormatting sqref="K102">
    <cfRule type="cellIs" dxfId="38" priority="19" stopIfTrue="1" operator="equal">
      <formula>0</formula>
    </cfRule>
  </conditionalFormatting>
  <conditionalFormatting sqref="K84">
    <cfRule type="cellIs" dxfId="37" priority="25" stopIfTrue="1" operator="equal">
      <formula>0</formula>
    </cfRule>
  </conditionalFormatting>
  <conditionalFormatting sqref="K97">
    <cfRule type="cellIs" dxfId="36" priority="23" stopIfTrue="1" operator="equal">
      <formula>0</formula>
    </cfRule>
  </conditionalFormatting>
  <conditionalFormatting sqref="K99">
    <cfRule type="cellIs" dxfId="35" priority="21" stopIfTrue="1" operator="equal">
      <formula>0</formula>
    </cfRule>
  </conditionalFormatting>
  <conditionalFormatting sqref="K98">
    <cfRule type="cellIs" dxfId="34" priority="22" stopIfTrue="1" operator="equal">
      <formula>0</formula>
    </cfRule>
  </conditionalFormatting>
  <conditionalFormatting sqref="K100">
    <cfRule type="cellIs" dxfId="33" priority="20" stopIfTrue="1" operator="equal">
      <formula>0</formula>
    </cfRule>
  </conditionalFormatting>
  <conditionalFormatting sqref="K104 K108:K109">
    <cfRule type="cellIs" dxfId="32" priority="16" stopIfTrue="1" operator="equal">
      <formula>0</formula>
    </cfRule>
  </conditionalFormatting>
  <conditionalFormatting sqref="K103">
    <cfRule type="cellIs" dxfId="31" priority="18" stopIfTrue="1" operator="equal">
      <formula>0</formula>
    </cfRule>
  </conditionalFormatting>
  <conditionalFormatting sqref="K94">
    <cfRule type="cellIs" dxfId="30" priority="14" stopIfTrue="1" operator="equal">
      <formula>0</formula>
    </cfRule>
  </conditionalFormatting>
  <conditionalFormatting sqref="K93">
    <cfRule type="cellIs" dxfId="29" priority="15" stopIfTrue="1" operator="equal">
      <formula>0</formula>
    </cfRule>
  </conditionalFormatting>
  <conditionalFormatting sqref="K101">
    <cfRule type="cellIs" dxfId="28" priority="11" stopIfTrue="1" operator="equal">
      <formula>0</formula>
    </cfRule>
  </conditionalFormatting>
  <conditionalFormatting sqref="K114:K116">
    <cfRule type="cellIs" dxfId="27" priority="10" stopIfTrue="1" operator="equal">
      <formula>0</formula>
    </cfRule>
  </conditionalFormatting>
  <conditionalFormatting sqref="K38">
    <cfRule type="cellIs" dxfId="26" priority="7" stopIfTrue="1" operator="equal">
      <formula>0</formula>
    </cfRule>
  </conditionalFormatting>
  <conditionalFormatting sqref="K105">
    <cfRule type="cellIs" dxfId="25" priority="6" stopIfTrue="1" operator="equal">
      <formula>0</formula>
    </cfRule>
  </conditionalFormatting>
  <conditionalFormatting sqref="K106">
    <cfRule type="cellIs" dxfId="24" priority="2" stopIfTrue="1" operator="equal">
      <formula>0</formula>
    </cfRule>
  </conditionalFormatting>
  <conditionalFormatting sqref="K107">
    <cfRule type="cellIs" dxfId="23" priority="1" stopIfTrue="1" operator="equal">
      <formula>0</formula>
    </cfRule>
  </conditionalFormatting>
  <pageMargins left="0.23622047244094499" right="0.15748031496063" top="0.44" bottom="0.39370078740157499" header="0.196850393700787" footer="0.196850393700787"/>
  <pageSetup paperSize="9" scale="82" fitToHeight="0" orientation="landscape"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T37"/>
  <sheetViews>
    <sheetView showZeros="0" topLeftCell="A7" zoomScaleNormal="100" workbookViewId="0">
      <selection activeCell="C44" sqref="C44"/>
    </sheetView>
  </sheetViews>
  <sheetFormatPr defaultRowHeight="12.75"/>
  <cols>
    <col min="1" max="1" width="5.28515625" style="55" customWidth="1"/>
    <col min="2" max="2" width="6.85546875" style="55" customWidth="1"/>
    <col min="3" max="3" width="51.28515625" style="30" customWidth="1"/>
    <col min="4" max="4" width="5.28515625" style="31" customWidth="1"/>
    <col min="5" max="5" width="8.140625" style="32" customWidth="1"/>
    <col min="6" max="16" width="9.28515625" style="31" customWidth="1"/>
    <col min="17" max="16384" width="9.140625" style="21"/>
  </cols>
  <sheetData>
    <row r="1" spans="1:16" ht="15.75">
      <c r="A1" s="255" t="s">
        <v>93</v>
      </c>
      <c r="B1" s="255"/>
      <c r="C1" s="255"/>
      <c r="D1" s="255"/>
      <c r="E1" s="255"/>
      <c r="F1" s="255"/>
      <c r="G1" s="255"/>
      <c r="H1" s="255"/>
      <c r="I1" s="255"/>
      <c r="J1" s="255"/>
      <c r="K1" s="255"/>
      <c r="L1" s="255"/>
      <c r="M1" s="255"/>
      <c r="N1" s="255"/>
      <c r="O1" s="255"/>
      <c r="P1" s="255"/>
    </row>
    <row r="2" spans="1:16" ht="14.25">
      <c r="A2" s="256" t="s">
        <v>92</v>
      </c>
      <c r="B2" s="256"/>
      <c r="C2" s="256"/>
      <c r="D2" s="256"/>
      <c r="E2" s="256"/>
      <c r="F2" s="256"/>
      <c r="G2" s="256"/>
      <c r="H2" s="256"/>
      <c r="I2" s="256"/>
      <c r="J2" s="256"/>
      <c r="K2" s="256"/>
      <c r="L2" s="256"/>
      <c r="M2" s="256"/>
      <c r="N2" s="256"/>
      <c r="O2" s="256"/>
      <c r="P2" s="256"/>
    </row>
    <row r="3" spans="1:16">
      <c r="A3" s="22"/>
      <c r="B3" s="22"/>
      <c r="C3" s="22"/>
      <c r="D3" s="22"/>
      <c r="E3" s="22"/>
      <c r="F3" s="22"/>
      <c r="G3" s="22"/>
      <c r="H3" s="22"/>
      <c r="I3" s="22"/>
      <c r="J3" s="22"/>
      <c r="K3" s="22"/>
      <c r="L3" s="22"/>
      <c r="M3" s="22"/>
      <c r="N3" s="22"/>
      <c r="O3" s="22"/>
      <c r="P3" s="22"/>
    </row>
    <row r="4" spans="1:16" s="23" customFormat="1">
      <c r="A4" s="23" t="str">
        <f>Kopsavilkums!A5</f>
        <v>Būves nosaukums: Rīgas Stradiņa Universitātes Stomatoloģijas institūts</v>
      </c>
      <c r="B4" s="24"/>
      <c r="C4" s="24"/>
      <c r="D4" s="24"/>
      <c r="E4" s="25"/>
      <c r="F4" s="25"/>
      <c r="G4" s="25"/>
      <c r="H4" s="25"/>
      <c r="I4" s="25"/>
      <c r="J4" s="25"/>
      <c r="K4" s="26"/>
      <c r="L4" s="26"/>
      <c r="M4" s="26"/>
      <c r="N4" s="26"/>
      <c r="O4" s="26"/>
      <c r="P4" s="26"/>
    </row>
    <row r="5" spans="1:16" s="23" customFormat="1">
      <c r="A5" s="23" t="str">
        <f>Kopsavilkums!A6</f>
        <v>Objekta nosaukums: Rīgas Stradiņa Universitātes Stomatoloģijas institūta telpu remontdarbi</v>
      </c>
      <c r="E5" s="27"/>
      <c r="F5" s="27"/>
      <c r="G5" s="27"/>
      <c r="H5" s="27"/>
      <c r="I5" s="27"/>
      <c r="J5" s="27"/>
      <c r="K5" s="26"/>
      <c r="L5" s="26"/>
      <c r="M5" s="26"/>
      <c r="N5" s="26"/>
      <c r="O5" s="26"/>
      <c r="P5" s="26"/>
    </row>
    <row r="6" spans="1:16" s="23" customFormat="1">
      <c r="A6" s="23" t="str">
        <f>Kopsavilkums!A7</f>
        <v>Objekta adrese: Dzirciema iela 20, Rīga</v>
      </c>
      <c r="E6" s="27"/>
      <c r="F6" s="27"/>
      <c r="G6" s="27"/>
      <c r="H6" s="27"/>
      <c r="I6" s="27"/>
      <c r="J6" s="27"/>
      <c r="K6" s="26"/>
      <c r="L6" s="26"/>
      <c r="M6" s="26"/>
      <c r="N6" s="26"/>
      <c r="O6" s="26"/>
      <c r="P6" s="26"/>
    </row>
    <row r="7" spans="1:16" s="28" customFormat="1">
      <c r="H7" s="20"/>
      <c r="I7" s="20"/>
      <c r="J7" s="20"/>
      <c r="K7" s="20"/>
      <c r="L7" s="20"/>
      <c r="M7" s="20"/>
      <c r="N7" s="20"/>
      <c r="O7" s="20"/>
      <c r="P7" s="20"/>
    </row>
    <row r="8" spans="1:16">
      <c r="A8" s="29"/>
      <c r="B8" s="29"/>
      <c r="F8" s="33"/>
      <c r="K8" s="20"/>
      <c r="L8" s="2" t="s">
        <v>33</v>
      </c>
      <c r="M8" s="20"/>
      <c r="N8" s="138">
        <f>P31</f>
        <v>0</v>
      </c>
      <c r="O8" s="137"/>
      <c r="P8" s="20"/>
    </row>
    <row r="9" spans="1:16">
      <c r="A9" s="133" t="s">
        <v>94</v>
      </c>
      <c r="B9" s="29"/>
      <c r="F9" s="33"/>
      <c r="L9" s="35">
        <f>Kopsavilkums!E11</f>
        <v>0</v>
      </c>
      <c r="M9" s="36"/>
      <c r="N9" s="34"/>
      <c r="O9" s="36"/>
      <c r="P9" s="36"/>
    </row>
    <row r="10" spans="1:16">
      <c r="A10" s="37"/>
      <c r="B10" s="37"/>
      <c r="C10" s="38"/>
      <c r="L10" s="20"/>
      <c r="M10" s="20"/>
      <c r="N10" s="20"/>
      <c r="O10" s="20"/>
    </row>
    <row r="11" spans="1:16" s="28" customFormat="1" ht="18" customHeight="1" thickBot="1">
      <c r="A11" s="259" t="s">
        <v>17</v>
      </c>
      <c r="B11" s="261" t="s">
        <v>13</v>
      </c>
      <c r="C11" s="267" t="s">
        <v>52</v>
      </c>
      <c r="D11" s="253" t="s">
        <v>18</v>
      </c>
      <c r="E11" s="257" t="s">
        <v>19</v>
      </c>
      <c r="F11" s="263" t="s">
        <v>14</v>
      </c>
      <c r="G11" s="264"/>
      <c r="H11" s="264"/>
      <c r="I11" s="264"/>
      <c r="J11" s="264"/>
      <c r="K11" s="265"/>
      <c r="L11" s="266" t="s">
        <v>15</v>
      </c>
      <c r="M11" s="264"/>
      <c r="N11" s="264"/>
      <c r="O11" s="264"/>
      <c r="P11" s="265"/>
    </row>
    <row r="12" spans="1:16" s="28" customFormat="1" ht="54.6" customHeight="1">
      <c r="A12" s="260"/>
      <c r="B12" s="262"/>
      <c r="C12" s="268"/>
      <c r="D12" s="254"/>
      <c r="E12" s="258"/>
      <c r="F12" s="115" t="s">
        <v>20</v>
      </c>
      <c r="G12" s="115" t="s">
        <v>28</v>
      </c>
      <c r="H12" s="115" t="s">
        <v>29</v>
      </c>
      <c r="I12" s="115" t="s">
        <v>53</v>
      </c>
      <c r="J12" s="115" t="s">
        <v>30</v>
      </c>
      <c r="K12" s="115" t="s">
        <v>31</v>
      </c>
      <c r="L12" s="115" t="s">
        <v>54</v>
      </c>
      <c r="M12" s="115" t="s">
        <v>29</v>
      </c>
      <c r="N12" s="115" t="s">
        <v>53</v>
      </c>
      <c r="O12" s="115" t="s">
        <v>30</v>
      </c>
      <c r="P12" s="115" t="s">
        <v>32</v>
      </c>
    </row>
    <row r="13" spans="1:16" s="28" customFormat="1">
      <c r="A13" s="60" t="s">
        <v>34</v>
      </c>
      <c r="B13" s="60" t="s">
        <v>35</v>
      </c>
      <c r="C13" s="39">
        <f>B13+1</f>
        <v>3</v>
      </c>
      <c r="D13" s="39">
        <f t="shared" ref="D13:P13" si="0">C13+1</f>
        <v>4</v>
      </c>
      <c r="E13" s="39">
        <f t="shared" si="0"/>
        <v>5</v>
      </c>
      <c r="F13" s="39">
        <f t="shared" si="0"/>
        <v>6</v>
      </c>
      <c r="G13" s="39">
        <f t="shared" si="0"/>
        <v>7</v>
      </c>
      <c r="H13" s="39">
        <f t="shared" si="0"/>
        <v>8</v>
      </c>
      <c r="I13" s="39">
        <f t="shared" si="0"/>
        <v>9</v>
      </c>
      <c r="J13" s="39">
        <f t="shared" si="0"/>
        <v>10</v>
      </c>
      <c r="K13" s="39">
        <f t="shared" si="0"/>
        <v>11</v>
      </c>
      <c r="L13" s="39">
        <f t="shared" si="0"/>
        <v>12</v>
      </c>
      <c r="M13" s="39">
        <f t="shared" si="0"/>
        <v>13</v>
      </c>
      <c r="N13" s="39">
        <f t="shared" si="0"/>
        <v>14</v>
      </c>
      <c r="O13" s="39">
        <f t="shared" si="0"/>
        <v>15</v>
      </c>
      <c r="P13" s="39">
        <f t="shared" si="0"/>
        <v>16</v>
      </c>
    </row>
    <row r="14" spans="1:16" s="28" customFormat="1">
      <c r="A14" s="60"/>
      <c r="B14" s="60"/>
      <c r="C14" s="136" t="s">
        <v>97</v>
      </c>
      <c r="D14" s="39"/>
      <c r="E14" s="39"/>
      <c r="F14" s="39"/>
      <c r="G14" s="39"/>
      <c r="H14" s="39"/>
      <c r="I14" s="39"/>
      <c r="J14" s="39"/>
      <c r="K14" s="39"/>
      <c r="L14" s="39"/>
      <c r="M14" s="39"/>
      <c r="N14" s="39"/>
      <c r="O14" s="39"/>
      <c r="P14" s="39"/>
    </row>
    <row r="15" spans="1:16" s="28" customFormat="1">
      <c r="A15" s="39"/>
      <c r="B15" s="6"/>
      <c r="C15" s="61" t="s">
        <v>95</v>
      </c>
      <c r="D15" s="41"/>
      <c r="E15" s="42"/>
      <c r="F15" s="43"/>
      <c r="G15" s="4"/>
      <c r="H15" s="5"/>
      <c r="I15" s="45"/>
      <c r="J15" s="45"/>
      <c r="K15" s="45"/>
      <c r="L15" s="44"/>
      <c r="M15" s="45"/>
      <c r="N15" s="45"/>
      <c r="O15" s="45"/>
      <c r="P15" s="45"/>
    </row>
    <row r="16" spans="1:16" s="15" customFormat="1" ht="25.5">
      <c r="A16" s="39">
        <v>1</v>
      </c>
      <c r="B16" s="6"/>
      <c r="C16" s="58" t="s">
        <v>98</v>
      </c>
      <c r="D16" s="41" t="s">
        <v>74</v>
      </c>
      <c r="E16" s="42">
        <v>1</v>
      </c>
      <c r="F16" s="63"/>
      <c r="G16" s="64"/>
      <c r="H16" s="65"/>
      <c r="I16" s="65"/>
      <c r="J16" s="63"/>
      <c r="K16" s="65"/>
      <c r="L16" s="66"/>
      <c r="M16" s="66"/>
      <c r="N16" s="66"/>
      <c r="O16" s="66"/>
      <c r="P16" s="66"/>
    </row>
    <row r="17" spans="1:16" s="15" customFormat="1" ht="51">
      <c r="A17" s="132">
        <f>A16+1</f>
        <v>2</v>
      </c>
      <c r="B17" s="6"/>
      <c r="C17" s="58" t="s">
        <v>104</v>
      </c>
      <c r="D17" s="41" t="s">
        <v>24</v>
      </c>
      <c r="E17" s="42">
        <v>32.299999999999997</v>
      </c>
      <c r="F17" s="63"/>
      <c r="G17" s="64"/>
      <c r="H17" s="65"/>
      <c r="I17" s="65"/>
      <c r="J17" s="63"/>
      <c r="K17" s="65"/>
      <c r="L17" s="66"/>
      <c r="M17" s="66"/>
      <c r="N17" s="66"/>
      <c r="O17" s="66"/>
      <c r="P17" s="66"/>
    </row>
    <row r="18" spans="1:16" s="15" customFormat="1" ht="38.25">
      <c r="A18" s="132">
        <f>A17+1</f>
        <v>3</v>
      </c>
      <c r="B18" s="6"/>
      <c r="C18" s="58" t="s">
        <v>105</v>
      </c>
      <c r="D18" s="41" t="s">
        <v>24</v>
      </c>
      <c r="E18" s="42">
        <v>26.4</v>
      </c>
      <c r="F18" s="63"/>
      <c r="G18" s="64"/>
      <c r="H18" s="65"/>
      <c r="I18" s="65"/>
      <c r="J18" s="63"/>
      <c r="K18" s="65"/>
      <c r="L18" s="66"/>
      <c r="M18" s="66"/>
      <c r="N18" s="66"/>
      <c r="O18" s="66"/>
      <c r="P18" s="66"/>
    </row>
    <row r="19" spans="1:16" s="15" customFormat="1" ht="25.5">
      <c r="A19" s="132">
        <f>A18+1</f>
        <v>4</v>
      </c>
      <c r="B19" s="6"/>
      <c r="C19" s="58" t="s">
        <v>102</v>
      </c>
      <c r="D19" s="41" t="s">
        <v>87</v>
      </c>
      <c r="E19" s="42">
        <v>7</v>
      </c>
      <c r="F19" s="63"/>
      <c r="G19" s="64"/>
      <c r="H19" s="65"/>
      <c r="I19" s="65"/>
      <c r="J19" s="63"/>
      <c r="K19" s="65"/>
      <c r="L19" s="66"/>
      <c r="M19" s="66"/>
      <c r="N19" s="66"/>
      <c r="O19" s="66"/>
      <c r="P19" s="66"/>
    </row>
    <row r="20" spans="1:16" s="15" customFormat="1" ht="25.5">
      <c r="A20" s="132">
        <f>A19+1</f>
        <v>5</v>
      </c>
      <c r="B20" s="6"/>
      <c r="C20" s="17" t="s">
        <v>131</v>
      </c>
      <c r="D20" s="153" t="s">
        <v>87</v>
      </c>
      <c r="E20" s="154">
        <v>3</v>
      </c>
      <c r="F20" s="63"/>
      <c r="G20" s="64"/>
      <c r="H20" s="65"/>
      <c r="I20" s="65"/>
      <c r="J20" s="63"/>
      <c r="K20" s="65"/>
      <c r="L20" s="66"/>
      <c r="M20" s="66"/>
      <c r="N20" s="66"/>
      <c r="O20" s="66"/>
      <c r="P20" s="66"/>
    </row>
    <row r="21" spans="1:16" s="15" customFormat="1" ht="25.5">
      <c r="A21" s="132">
        <f>A20+1</f>
        <v>6</v>
      </c>
      <c r="B21" s="6"/>
      <c r="C21" s="17" t="s">
        <v>130</v>
      </c>
      <c r="D21" s="153" t="s">
        <v>87</v>
      </c>
      <c r="E21" s="154">
        <v>3</v>
      </c>
      <c r="F21" s="63"/>
      <c r="G21" s="64"/>
      <c r="H21" s="65"/>
      <c r="I21" s="65"/>
      <c r="J21" s="63"/>
      <c r="K21" s="65"/>
      <c r="L21" s="66"/>
      <c r="M21" s="66"/>
      <c r="N21" s="66"/>
      <c r="O21" s="66"/>
      <c r="P21" s="66"/>
    </row>
    <row r="22" spans="1:16" s="15" customFormat="1">
      <c r="A22" s="60"/>
      <c r="B22" s="60"/>
      <c r="C22" s="136" t="s">
        <v>96</v>
      </c>
      <c r="D22" s="39"/>
      <c r="E22" s="39"/>
      <c r="F22" s="39"/>
      <c r="G22" s="39"/>
      <c r="H22" s="39"/>
      <c r="I22" s="39"/>
      <c r="J22" s="39"/>
      <c r="K22" s="39"/>
      <c r="L22" s="39"/>
      <c r="M22" s="39"/>
      <c r="N22" s="39"/>
      <c r="O22" s="39"/>
      <c r="P22" s="39"/>
    </row>
    <row r="23" spans="1:16" s="15" customFormat="1">
      <c r="A23" s="39"/>
      <c r="B23" s="6"/>
      <c r="C23" s="61" t="s">
        <v>95</v>
      </c>
      <c r="D23" s="41"/>
      <c r="E23" s="42"/>
      <c r="F23" s="43"/>
      <c r="G23" s="4"/>
      <c r="H23" s="5"/>
      <c r="I23" s="45"/>
      <c r="J23" s="45"/>
      <c r="K23" s="45"/>
      <c r="L23" s="44"/>
      <c r="M23" s="45"/>
      <c r="N23" s="45"/>
      <c r="O23" s="45"/>
      <c r="P23" s="45"/>
    </row>
    <row r="24" spans="1:16" s="15" customFormat="1" ht="25.5">
      <c r="A24" s="39">
        <v>1</v>
      </c>
      <c r="B24" s="6"/>
      <c r="C24" s="58" t="s">
        <v>98</v>
      </c>
      <c r="D24" s="41" t="s">
        <v>74</v>
      </c>
      <c r="E24" s="42">
        <v>1</v>
      </c>
      <c r="F24" s="63"/>
      <c r="G24" s="64"/>
      <c r="H24" s="65"/>
      <c r="I24" s="65"/>
      <c r="J24" s="63"/>
      <c r="K24" s="65"/>
      <c r="L24" s="66"/>
      <c r="M24" s="66"/>
      <c r="N24" s="66"/>
      <c r="O24" s="66"/>
      <c r="P24" s="66"/>
    </row>
    <row r="25" spans="1:16" s="15" customFormat="1" ht="51">
      <c r="A25" s="46">
        <f>A24+1</f>
        <v>2</v>
      </c>
      <c r="B25" s="56"/>
      <c r="C25" s="57" t="s">
        <v>99</v>
      </c>
      <c r="D25" s="47" t="s">
        <v>24</v>
      </c>
      <c r="E25" s="62">
        <v>31.3</v>
      </c>
      <c r="F25" s="139"/>
      <c r="G25" s="64"/>
      <c r="H25" s="140"/>
      <c r="I25" s="140"/>
      <c r="J25" s="139"/>
      <c r="K25" s="140"/>
      <c r="L25" s="141"/>
      <c r="M25" s="141"/>
      <c r="N25" s="141"/>
      <c r="O25" s="141"/>
      <c r="P25" s="141"/>
    </row>
    <row r="26" spans="1:16" s="15" customFormat="1" ht="51">
      <c r="A26" s="132">
        <f>A25+1</f>
        <v>3</v>
      </c>
      <c r="B26" s="6"/>
      <c r="C26" s="58" t="s">
        <v>100</v>
      </c>
      <c r="D26" s="41" t="s">
        <v>87</v>
      </c>
      <c r="E26" s="42">
        <v>4</v>
      </c>
      <c r="F26" s="142"/>
      <c r="G26" s="64"/>
      <c r="H26" s="64"/>
      <c r="I26" s="64"/>
      <c r="J26" s="142"/>
      <c r="K26" s="64"/>
      <c r="L26" s="143"/>
      <c r="M26" s="143"/>
      <c r="N26" s="143"/>
      <c r="O26" s="143"/>
      <c r="P26" s="143"/>
    </row>
    <row r="27" spans="1:16" s="15" customFormat="1">
      <c r="A27" s="132"/>
      <c r="B27" s="6"/>
      <c r="C27" s="136" t="s">
        <v>101</v>
      </c>
      <c r="D27" s="41"/>
      <c r="E27" s="42"/>
      <c r="F27" s="142"/>
      <c r="G27" s="64"/>
      <c r="H27" s="64"/>
      <c r="I27" s="64"/>
      <c r="J27" s="142"/>
      <c r="K27" s="64"/>
      <c r="L27" s="143"/>
      <c r="M27" s="143"/>
      <c r="N27" s="143"/>
      <c r="O27" s="143"/>
      <c r="P27" s="143"/>
    </row>
    <row r="28" spans="1:16" s="15" customFormat="1">
      <c r="A28" s="132">
        <f>A27+1</f>
        <v>1</v>
      </c>
      <c r="B28" s="6"/>
      <c r="C28" s="58" t="s">
        <v>108</v>
      </c>
      <c r="D28" s="41" t="s">
        <v>87</v>
      </c>
      <c r="E28" s="42">
        <v>9</v>
      </c>
      <c r="F28" s="63"/>
      <c r="G28" s="64"/>
      <c r="H28" s="65"/>
      <c r="I28" s="65"/>
      <c r="J28" s="63"/>
      <c r="K28" s="65"/>
      <c r="L28" s="66"/>
      <c r="M28" s="66"/>
      <c r="N28" s="66"/>
      <c r="O28" s="66"/>
      <c r="P28" s="66"/>
    </row>
    <row r="29" spans="1:16" s="15" customFormat="1">
      <c r="A29" s="132">
        <f>A28+1</f>
        <v>2</v>
      </c>
      <c r="B29" s="6"/>
      <c r="C29" s="17" t="s">
        <v>109</v>
      </c>
      <c r="D29" s="41" t="s">
        <v>87</v>
      </c>
      <c r="E29" s="42">
        <v>10</v>
      </c>
      <c r="F29" s="63"/>
      <c r="G29" s="64"/>
      <c r="H29" s="65"/>
      <c r="I29" s="65"/>
      <c r="J29" s="63"/>
      <c r="K29" s="65"/>
      <c r="L29" s="66"/>
      <c r="M29" s="66"/>
      <c r="N29" s="66"/>
      <c r="O29" s="66"/>
      <c r="P29" s="66"/>
    </row>
    <row r="30" spans="1:16" s="48" customFormat="1" ht="13.5" thickBot="1">
      <c r="A30" s="49"/>
      <c r="B30" s="6"/>
      <c r="C30" s="40"/>
      <c r="D30" s="50"/>
      <c r="E30" s="51"/>
      <c r="F30" s="52"/>
      <c r="G30" s="53"/>
      <c r="H30" s="19"/>
      <c r="I30" s="19"/>
      <c r="J30" s="19"/>
      <c r="K30" s="19"/>
      <c r="L30" s="53"/>
      <c r="M30" s="19"/>
      <c r="N30" s="19"/>
      <c r="O30" s="19"/>
      <c r="P30" s="19"/>
    </row>
    <row r="31" spans="1:16" s="54" customFormat="1" ht="16.149999999999999" customHeight="1">
      <c r="A31" s="147"/>
      <c r="B31" s="148"/>
      <c r="C31" s="269" t="s">
        <v>45</v>
      </c>
      <c r="D31" s="270"/>
      <c r="E31" s="270"/>
      <c r="F31" s="270"/>
      <c r="G31" s="270"/>
      <c r="H31" s="270"/>
      <c r="I31" s="270"/>
      <c r="J31" s="270"/>
      <c r="K31" s="271"/>
      <c r="L31" s="149">
        <f>SUM(L15:L30)</f>
        <v>0</v>
      </c>
      <c r="M31" s="149">
        <f>SUM(M15:M30)</f>
        <v>0</v>
      </c>
      <c r="N31" s="149">
        <f>SUM(N15:N30)</f>
        <v>0</v>
      </c>
      <c r="O31" s="149">
        <f>SUM(O15:O30)</f>
        <v>0</v>
      </c>
      <c r="P31" s="149">
        <f>SUM(P15:P30)</f>
        <v>0</v>
      </c>
    </row>
    <row r="35" spans="1:20" s="31" customFormat="1">
      <c r="A35" s="55"/>
      <c r="B35" s="55"/>
      <c r="C35" s="67" t="s">
        <v>163</v>
      </c>
      <c r="D35" s="67"/>
      <c r="E35" s="67"/>
      <c r="F35" s="67"/>
      <c r="G35" s="68"/>
      <c r="H35" s="69"/>
      <c r="I35" s="69"/>
      <c r="J35" s="68"/>
      <c r="K35" s="68"/>
      <c r="L35" s="68"/>
      <c r="M35" s="68"/>
      <c r="Q35" s="21"/>
      <c r="R35" s="21"/>
      <c r="S35" s="21"/>
      <c r="T35" s="21"/>
    </row>
    <row r="36" spans="1:20" s="31" customFormat="1">
      <c r="A36" s="55"/>
      <c r="B36" s="55"/>
      <c r="C36" s="70" t="s">
        <v>38</v>
      </c>
      <c r="D36" s="70"/>
      <c r="E36" s="70"/>
      <c r="F36" s="70"/>
      <c r="G36" s="68"/>
      <c r="H36" s="68"/>
      <c r="I36" s="68"/>
      <c r="J36" s="130"/>
      <c r="K36" s="130"/>
      <c r="L36" s="130"/>
      <c r="M36" s="130"/>
      <c r="Q36" s="21"/>
      <c r="R36" s="21"/>
      <c r="S36" s="21"/>
      <c r="T36" s="21"/>
    </row>
    <row r="37" spans="1:20" s="31" customFormat="1">
      <c r="A37" s="55"/>
      <c r="B37" s="55"/>
      <c r="C37" s="68" t="s">
        <v>164</v>
      </c>
      <c r="D37" s="68"/>
      <c r="E37" s="68"/>
      <c r="F37" s="68"/>
      <c r="G37" s="68"/>
      <c r="H37" s="68"/>
      <c r="I37" s="68"/>
      <c r="J37" s="68"/>
      <c r="K37" s="68"/>
      <c r="L37" s="68"/>
      <c r="M37" s="68"/>
      <c r="Q37" s="21"/>
      <c r="R37" s="21"/>
      <c r="S37" s="21"/>
      <c r="T37" s="21"/>
    </row>
  </sheetData>
  <customSheetViews>
    <customSheetView guid="{F2C79842-9E21-41E2-A758-93E504EF24A6}" showPageBreaks="1" zeroValues="0" fitToPage="1">
      <selection sqref="A1:XFD9"/>
      <pageMargins left="0.23622047244094499" right="0.15748031496063" top="0.32" bottom="0.26" header="0.196850393700787" footer="0.17"/>
      <pageSetup paperSize="9" scale="82" fitToHeight="0" orientation="landscape" r:id="rId1"/>
      <headerFooter alignWithMargins="0"/>
    </customSheetView>
  </customSheetViews>
  <mergeCells count="10">
    <mergeCell ref="C31:K31"/>
    <mergeCell ref="A1:P1"/>
    <mergeCell ref="A2:P2"/>
    <mergeCell ref="A11:A12"/>
    <mergeCell ref="B11:B12"/>
    <mergeCell ref="C11:C12"/>
    <mergeCell ref="D11:D12"/>
    <mergeCell ref="E11:E12"/>
    <mergeCell ref="F11:K11"/>
    <mergeCell ref="L11:P11"/>
  </mergeCells>
  <conditionalFormatting sqref="K27">
    <cfRule type="cellIs" dxfId="22" priority="52" stopIfTrue="1" operator="equal">
      <formula>0</formula>
    </cfRule>
  </conditionalFormatting>
  <conditionalFormatting sqref="K16">
    <cfRule type="cellIs" dxfId="21" priority="38" stopIfTrue="1" operator="equal">
      <formula>0</formula>
    </cfRule>
  </conditionalFormatting>
  <conditionalFormatting sqref="K17">
    <cfRule type="cellIs" dxfId="20" priority="37" stopIfTrue="1" operator="equal">
      <formula>0</formula>
    </cfRule>
  </conditionalFormatting>
  <conditionalFormatting sqref="K24">
    <cfRule type="cellIs" dxfId="19" priority="12" stopIfTrue="1" operator="equal">
      <formula>0</formula>
    </cfRule>
  </conditionalFormatting>
  <conditionalFormatting sqref="K26">
    <cfRule type="cellIs" dxfId="18" priority="10" stopIfTrue="1" operator="equal">
      <formula>0</formula>
    </cfRule>
  </conditionalFormatting>
  <conditionalFormatting sqref="K25">
    <cfRule type="cellIs" dxfId="17" priority="11" stopIfTrue="1" operator="equal">
      <formula>0</formula>
    </cfRule>
  </conditionalFormatting>
  <conditionalFormatting sqref="K18">
    <cfRule type="cellIs" dxfId="16" priority="7" stopIfTrue="1" operator="equal">
      <formula>0</formula>
    </cfRule>
  </conditionalFormatting>
  <conditionalFormatting sqref="K28">
    <cfRule type="cellIs" dxfId="15" priority="6" stopIfTrue="1" operator="equal">
      <formula>0</formula>
    </cfRule>
  </conditionalFormatting>
  <conditionalFormatting sqref="K29">
    <cfRule type="cellIs" dxfId="14" priority="4" stopIfTrue="1" operator="equal">
      <formula>0</formula>
    </cfRule>
  </conditionalFormatting>
  <conditionalFormatting sqref="K19">
    <cfRule type="cellIs" dxfId="13" priority="3" stopIfTrue="1" operator="equal">
      <formula>0</formula>
    </cfRule>
  </conditionalFormatting>
  <conditionalFormatting sqref="K20">
    <cfRule type="cellIs" dxfId="12" priority="2" stopIfTrue="1" operator="equal">
      <formula>0</formula>
    </cfRule>
  </conditionalFormatting>
  <conditionalFormatting sqref="K21">
    <cfRule type="cellIs" dxfId="11" priority="1" stopIfTrue="1" operator="equal">
      <formula>0</formula>
    </cfRule>
  </conditionalFormatting>
  <pageMargins left="0.23622047244094499" right="0.15748031496063" top="0.32" bottom="0.26" header="0.196850393700787" footer="0.17"/>
  <pageSetup paperSize="9" scale="82" fitToHeight="0" orientation="landscape" r:id="rId2"/>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U41"/>
  <sheetViews>
    <sheetView showZeros="0" topLeftCell="A20" zoomScale="70" zoomScaleNormal="70" workbookViewId="0">
      <selection activeCell="D48" sqref="D48"/>
    </sheetView>
  </sheetViews>
  <sheetFormatPr defaultRowHeight="15"/>
  <cols>
    <col min="1" max="1" width="5.28515625" style="195" customWidth="1"/>
    <col min="2" max="2" width="6.85546875" style="195" customWidth="1"/>
    <col min="3" max="3" width="51.28515625" style="174" customWidth="1"/>
    <col min="4" max="4" width="5.28515625" style="175" customWidth="1"/>
    <col min="5" max="5" width="8.140625" style="176" customWidth="1"/>
    <col min="6" max="12" width="9.28515625" style="175" customWidth="1"/>
    <col min="13" max="13" width="10.85546875" style="175" customWidth="1"/>
    <col min="14" max="14" width="12.140625" style="175" bestFit="1" customWidth="1"/>
    <col min="15" max="15" width="9.28515625" style="175" customWidth="1"/>
    <col min="16" max="16" width="12.5703125" style="175" bestFit="1" customWidth="1"/>
    <col min="17" max="16384" width="9.140625" style="164"/>
  </cols>
  <sheetData>
    <row r="1" spans="1:21">
      <c r="A1" s="272" t="s">
        <v>156</v>
      </c>
      <c r="B1" s="272"/>
      <c r="C1" s="272"/>
      <c r="D1" s="272"/>
      <c r="E1" s="272"/>
      <c r="F1" s="272"/>
      <c r="G1" s="272"/>
      <c r="H1" s="272"/>
      <c r="I1" s="272"/>
      <c r="J1" s="272"/>
      <c r="K1" s="272"/>
      <c r="L1" s="272"/>
      <c r="M1" s="272"/>
      <c r="N1" s="272"/>
      <c r="O1" s="272"/>
      <c r="P1" s="272"/>
    </row>
    <row r="2" spans="1:21">
      <c r="A2" s="256" t="s">
        <v>158</v>
      </c>
      <c r="B2" s="256"/>
      <c r="C2" s="256"/>
      <c r="D2" s="256"/>
      <c r="E2" s="256"/>
      <c r="F2" s="256"/>
      <c r="G2" s="256"/>
      <c r="H2" s="256"/>
      <c r="I2" s="256"/>
      <c r="J2" s="256"/>
      <c r="K2" s="256"/>
      <c r="L2" s="256"/>
      <c r="M2" s="256"/>
      <c r="N2" s="256"/>
      <c r="O2" s="256"/>
      <c r="P2" s="256"/>
    </row>
    <row r="3" spans="1:21">
      <c r="A3" s="165"/>
      <c r="B3" s="165"/>
      <c r="C3" s="165"/>
      <c r="D3" s="165"/>
      <c r="E3" s="165"/>
      <c r="F3" s="165"/>
      <c r="G3" s="165"/>
      <c r="H3" s="165"/>
      <c r="I3" s="165"/>
      <c r="J3" s="165"/>
      <c r="K3" s="165"/>
      <c r="L3" s="165"/>
      <c r="M3" s="165"/>
      <c r="N3" s="165"/>
      <c r="O3" s="165"/>
      <c r="P3" s="165"/>
    </row>
    <row r="4" spans="1:21" s="166" customFormat="1">
      <c r="A4" s="166" t="str">
        <f>Kopsavilkums!A5</f>
        <v>Būves nosaukums: Rīgas Stradiņa Universitātes Stomatoloģijas institūts</v>
      </c>
      <c r="B4" s="167"/>
      <c r="C4" s="167"/>
      <c r="D4" s="167"/>
      <c r="E4" s="168"/>
      <c r="F4" s="168"/>
      <c r="G4" s="168"/>
      <c r="H4" s="168"/>
      <c r="I4" s="168"/>
      <c r="J4" s="168"/>
      <c r="K4" s="169"/>
      <c r="L4" s="169"/>
      <c r="M4" s="169"/>
      <c r="N4" s="169"/>
      <c r="O4" s="169"/>
      <c r="P4" s="169"/>
    </row>
    <row r="5" spans="1:21" s="166" customFormat="1">
      <c r="A5" s="166" t="str">
        <f>Kopsavilkums!A6</f>
        <v>Objekta nosaukums: Rīgas Stradiņa Universitātes Stomatoloģijas institūta telpu remontdarbi</v>
      </c>
      <c r="E5" s="170"/>
      <c r="F5" s="170"/>
      <c r="G5" s="170"/>
      <c r="H5" s="170"/>
      <c r="I5" s="170"/>
      <c r="J5" s="170"/>
      <c r="K5" s="169"/>
      <c r="L5" s="169"/>
      <c r="M5" s="169"/>
      <c r="N5" s="169"/>
      <c r="O5" s="169"/>
      <c r="P5" s="169"/>
    </row>
    <row r="6" spans="1:21" s="166" customFormat="1">
      <c r="A6" s="166" t="str">
        <f>Kopsavilkums!A7</f>
        <v>Objekta adrese: Dzirciema iela 20, Rīga</v>
      </c>
      <c r="E6" s="170"/>
      <c r="F6" s="170"/>
      <c r="G6" s="170"/>
      <c r="H6" s="170"/>
      <c r="I6" s="170"/>
      <c r="J6" s="170"/>
      <c r="K6" s="169"/>
      <c r="L6" s="169"/>
      <c r="M6" s="169"/>
      <c r="N6" s="169"/>
      <c r="O6" s="169"/>
      <c r="P6" s="169"/>
    </row>
    <row r="7" spans="1:21" s="171" customFormat="1">
      <c r="H7" s="172"/>
      <c r="I7" s="172"/>
      <c r="J7" s="172"/>
      <c r="K7" s="172"/>
      <c r="L7" s="172"/>
      <c r="M7" s="172"/>
      <c r="N7" s="172"/>
      <c r="O7" s="172"/>
      <c r="P7" s="172"/>
    </row>
    <row r="8" spans="1:21">
      <c r="A8" s="173"/>
      <c r="B8" s="173"/>
      <c r="F8" s="177"/>
      <c r="K8" s="172"/>
      <c r="L8" s="178" t="s">
        <v>33</v>
      </c>
      <c r="M8" s="172"/>
      <c r="N8" s="179">
        <f>P41</f>
        <v>0</v>
      </c>
      <c r="O8" s="180"/>
      <c r="P8" s="172"/>
    </row>
    <row r="9" spans="1:21">
      <c r="A9" s="181" t="s">
        <v>157</v>
      </c>
      <c r="B9" s="173"/>
      <c r="F9" s="177"/>
      <c r="L9" s="182">
        <f>Kopsavilkums!E11</f>
        <v>0</v>
      </c>
      <c r="M9" s="183"/>
      <c r="N9" s="184"/>
      <c r="O9" s="183"/>
      <c r="P9" s="183"/>
    </row>
    <row r="10" spans="1:21">
      <c r="A10" s="185"/>
      <c r="B10" s="185"/>
      <c r="C10" s="186"/>
      <c r="L10" s="172"/>
      <c r="M10" s="172"/>
      <c r="N10" s="172"/>
      <c r="O10" s="172"/>
    </row>
    <row r="11" spans="1:21" s="171" customFormat="1" ht="18" customHeight="1" thickBot="1">
      <c r="A11" s="273" t="s">
        <v>17</v>
      </c>
      <c r="B11" s="275" t="s">
        <v>13</v>
      </c>
      <c r="C11" s="277" t="s">
        <v>52</v>
      </c>
      <c r="D11" s="279" t="s">
        <v>18</v>
      </c>
      <c r="E11" s="281" t="s">
        <v>19</v>
      </c>
      <c r="F11" s="283" t="s">
        <v>14</v>
      </c>
      <c r="G11" s="284"/>
      <c r="H11" s="284"/>
      <c r="I11" s="284"/>
      <c r="J11" s="284"/>
      <c r="K11" s="285"/>
      <c r="L11" s="286" t="s">
        <v>15</v>
      </c>
      <c r="M11" s="284"/>
      <c r="N11" s="284"/>
      <c r="O11" s="284"/>
      <c r="P11" s="285"/>
    </row>
    <row r="12" spans="1:21" s="171" customFormat="1" ht="54.6" customHeight="1">
      <c r="A12" s="274"/>
      <c r="B12" s="276"/>
      <c r="C12" s="278"/>
      <c r="D12" s="280"/>
      <c r="E12" s="282"/>
      <c r="F12" s="187" t="s">
        <v>20</v>
      </c>
      <c r="G12" s="187" t="s">
        <v>28</v>
      </c>
      <c r="H12" s="187" t="s">
        <v>29</v>
      </c>
      <c r="I12" s="187" t="s">
        <v>53</v>
      </c>
      <c r="J12" s="187" t="s">
        <v>30</v>
      </c>
      <c r="K12" s="187" t="s">
        <v>31</v>
      </c>
      <c r="L12" s="187" t="s">
        <v>54</v>
      </c>
      <c r="M12" s="187" t="s">
        <v>29</v>
      </c>
      <c r="N12" s="187" t="s">
        <v>53</v>
      </c>
      <c r="O12" s="187" t="s">
        <v>30</v>
      </c>
      <c r="P12" s="187" t="s">
        <v>32</v>
      </c>
    </row>
    <row r="13" spans="1:21" s="171" customFormat="1">
      <c r="A13" s="188"/>
      <c r="B13" s="188"/>
      <c r="C13" s="189">
        <f>B13+1</f>
        <v>1</v>
      </c>
      <c r="D13" s="189">
        <f t="shared" ref="D13:P13" si="0">C13+1</f>
        <v>2</v>
      </c>
      <c r="E13" s="189">
        <f t="shared" si="0"/>
        <v>3</v>
      </c>
      <c r="F13" s="189">
        <f t="shared" si="0"/>
        <v>4</v>
      </c>
      <c r="G13" s="189">
        <f t="shared" si="0"/>
        <v>5</v>
      </c>
      <c r="H13" s="189">
        <f t="shared" si="0"/>
        <v>6</v>
      </c>
      <c r="I13" s="189">
        <f t="shared" si="0"/>
        <v>7</v>
      </c>
      <c r="J13" s="189">
        <f t="shared" si="0"/>
        <v>8</v>
      </c>
      <c r="K13" s="189">
        <f t="shared" si="0"/>
        <v>9</v>
      </c>
      <c r="L13" s="189">
        <f t="shared" si="0"/>
        <v>10</v>
      </c>
      <c r="M13" s="189">
        <f t="shared" si="0"/>
        <v>11</v>
      </c>
      <c r="N13" s="189">
        <f t="shared" si="0"/>
        <v>12</v>
      </c>
      <c r="O13" s="189">
        <f t="shared" si="0"/>
        <v>13</v>
      </c>
      <c r="P13" s="189">
        <f t="shared" si="0"/>
        <v>14</v>
      </c>
    </row>
    <row r="14" spans="1:21" s="171" customFormat="1">
      <c r="A14" s="188"/>
      <c r="B14" s="188"/>
      <c r="C14" s="206" t="s">
        <v>153</v>
      </c>
      <c r="D14" s="197"/>
      <c r="E14" s="198"/>
      <c r="F14" s="198"/>
      <c r="G14" s="199">
        <v>0</v>
      </c>
      <c r="H14" s="199">
        <v>0</v>
      </c>
      <c r="I14" s="199"/>
      <c r="J14" s="199"/>
      <c r="K14" s="199">
        <v>0</v>
      </c>
      <c r="L14" s="199">
        <v>0</v>
      </c>
      <c r="M14" s="199">
        <v>0</v>
      </c>
      <c r="N14" s="199">
        <v>0</v>
      </c>
      <c r="O14" s="199">
        <v>0</v>
      </c>
      <c r="P14" s="200">
        <v>0</v>
      </c>
    </row>
    <row r="15" spans="1:21" s="15" customFormat="1" ht="45">
      <c r="A15" s="132">
        <f>A14+1</f>
        <v>1</v>
      </c>
      <c r="B15" s="6"/>
      <c r="C15" s="216" t="s">
        <v>162</v>
      </c>
      <c r="D15" s="213" t="s">
        <v>61</v>
      </c>
      <c r="E15" s="210">
        <v>74</v>
      </c>
      <c r="F15" s="211"/>
      <c r="G15" s="212"/>
      <c r="H15" s="215"/>
      <c r="I15" s="215"/>
      <c r="J15" s="214"/>
      <c r="K15" s="215"/>
      <c r="L15" s="218"/>
      <c r="M15" s="218"/>
      <c r="N15" s="218"/>
      <c r="O15" s="218"/>
      <c r="P15" s="218"/>
      <c r="U15" s="171"/>
    </row>
    <row r="16" spans="1:21" s="171" customFormat="1" ht="30">
      <c r="A16" s="188" t="s">
        <v>35</v>
      </c>
      <c r="B16" s="188"/>
      <c r="C16" s="203" t="s">
        <v>154</v>
      </c>
      <c r="D16" s="197" t="s">
        <v>146</v>
      </c>
      <c r="E16" s="198">
        <v>5</v>
      </c>
      <c r="F16" s="198"/>
      <c r="G16" s="217"/>
      <c r="H16" s="199"/>
      <c r="I16" s="199"/>
      <c r="J16" s="199"/>
      <c r="K16" s="199"/>
      <c r="L16" s="218"/>
      <c r="M16" s="218"/>
      <c r="N16" s="218"/>
      <c r="O16" s="218"/>
      <c r="P16" s="218"/>
    </row>
    <row r="17" spans="1:16" s="171" customFormat="1">
      <c r="A17" s="188"/>
      <c r="B17" s="188"/>
      <c r="C17" s="206" t="s">
        <v>16</v>
      </c>
      <c r="D17" s="208"/>
      <c r="E17" s="209"/>
      <c r="F17" s="201"/>
      <c r="G17" s="202"/>
      <c r="H17" s="202"/>
      <c r="I17" s="202"/>
      <c r="J17" s="202"/>
      <c r="K17" s="202"/>
      <c r="L17" s="218"/>
      <c r="M17" s="218"/>
      <c r="N17" s="218"/>
      <c r="O17" s="218"/>
      <c r="P17" s="218"/>
    </row>
    <row r="18" spans="1:16" s="171" customFormat="1">
      <c r="A18" s="189">
        <v>3</v>
      </c>
      <c r="B18" s="190"/>
      <c r="C18" s="203" t="s">
        <v>139</v>
      </c>
      <c r="D18" s="204" t="s">
        <v>61</v>
      </c>
      <c r="E18" s="201">
        <v>12.95</v>
      </c>
      <c r="F18" s="201"/>
      <c r="G18" s="202"/>
      <c r="H18" s="202"/>
      <c r="I18" s="202"/>
      <c r="J18" s="202"/>
      <c r="K18" s="202"/>
      <c r="L18" s="218"/>
      <c r="M18" s="218"/>
      <c r="N18" s="218"/>
      <c r="O18" s="218"/>
      <c r="P18" s="218"/>
    </row>
    <row r="19" spans="1:16" s="191" customFormat="1" ht="45">
      <c r="A19" s="189">
        <v>4</v>
      </c>
      <c r="B19" s="190"/>
      <c r="C19" s="203" t="s">
        <v>140</v>
      </c>
      <c r="D19" s="204" t="s">
        <v>24</v>
      </c>
      <c r="E19" s="201">
        <v>6.62</v>
      </c>
      <c r="F19" s="201"/>
      <c r="G19" s="202"/>
      <c r="H19" s="202"/>
      <c r="I19" s="202"/>
      <c r="J19" s="202"/>
      <c r="K19" s="202"/>
      <c r="L19" s="218"/>
      <c r="M19" s="218"/>
      <c r="N19" s="218"/>
      <c r="O19" s="218"/>
      <c r="P19" s="218"/>
    </row>
    <row r="20" spans="1:16" s="191" customFormat="1">
      <c r="A20" s="189">
        <v>5</v>
      </c>
      <c r="B20" s="190"/>
      <c r="C20" s="205" t="s">
        <v>141</v>
      </c>
      <c r="D20" s="204" t="s">
        <v>142</v>
      </c>
      <c r="E20" s="201">
        <f>E19*1.4</f>
        <v>9.27</v>
      </c>
      <c r="F20" s="201"/>
      <c r="G20" s="202"/>
      <c r="H20" s="202"/>
      <c r="I20" s="202"/>
      <c r="J20" s="202"/>
      <c r="K20" s="202"/>
      <c r="L20" s="218"/>
      <c r="M20" s="218"/>
      <c r="N20" s="218"/>
      <c r="O20" s="218"/>
      <c r="P20" s="218"/>
    </row>
    <row r="21" spans="1:16" s="191" customFormat="1" ht="30">
      <c r="A21" s="189">
        <v>6</v>
      </c>
      <c r="B21" s="190"/>
      <c r="C21" s="203" t="s">
        <v>143</v>
      </c>
      <c r="D21" s="204" t="s">
        <v>61</v>
      </c>
      <c r="E21" s="201">
        <f>E19*0.2</f>
        <v>1.32</v>
      </c>
      <c r="F21" s="201"/>
      <c r="G21" s="202"/>
      <c r="H21" s="202"/>
      <c r="I21" s="202"/>
      <c r="J21" s="202"/>
      <c r="K21" s="202"/>
      <c r="L21" s="218"/>
      <c r="M21" s="218"/>
      <c r="N21" s="218"/>
      <c r="O21" s="218"/>
      <c r="P21" s="218"/>
    </row>
    <row r="22" spans="1:16" s="191" customFormat="1" ht="45">
      <c r="A22" s="189">
        <v>7</v>
      </c>
      <c r="B22" s="190"/>
      <c r="C22" s="205" t="s">
        <v>144</v>
      </c>
      <c r="D22" s="204" t="s">
        <v>61</v>
      </c>
      <c r="E22" s="201">
        <v>2</v>
      </c>
      <c r="F22" s="201"/>
      <c r="G22" s="202"/>
      <c r="H22" s="202"/>
      <c r="I22" s="202"/>
      <c r="J22" s="202"/>
      <c r="K22" s="202"/>
      <c r="L22" s="218"/>
      <c r="M22" s="218"/>
      <c r="N22" s="218"/>
      <c r="O22" s="218"/>
      <c r="P22" s="218"/>
    </row>
    <row r="23" spans="1:16" s="191" customFormat="1" ht="30">
      <c r="A23" s="189">
        <v>8</v>
      </c>
      <c r="B23" s="190"/>
      <c r="C23" s="205" t="s">
        <v>145</v>
      </c>
      <c r="D23" s="204" t="s">
        <v>146</v>
      </c>
      <c r="E23" s="201">
        <v>3</v>
      </c>
      <c r="F23" s="201"/>
      <c r="G23" s="202"/>
      <c r="H23" s="202"/>
      <c r="I23" s="202"/>
      <c r="J23" s="202"/>
      <c r="K23" s="202"/>
      <c r="L23" s="218"/>
      <c r="M23" s="218"/>
      <c r="N23" s="218"/>
      <c r="O23" s="218"/>
      <c r="P23" s="218"/>
    </row>
    <row r="24" spans="1:16" s="191" customFormat="1">
      <c r="A24" s="189">
        <v>9</v>
      </c>
      <c r="B24" s="188"/>
      <c r="C24" s="205" t="s">
        <v>147</v>
      </c>
      <c r="D24" s="204" t="s">
        <v>24</v>
      </c>
      <c r="E24" s="201">
        <v>2</v>
      </c>
      <c r="F24" s="201"/>
      <c r="G24" s="202"/>
      <c r="H24" s="202"/>
      <c r="I24" s="202"/>
      <c r="J24" s="202"/>
      <c r="K24" s="202"/>
      <c r="L24" s="218"/>
      <c r="M24" s="218"/>
      <c r="N24" s="218"/>
      <c r="O24" s="218"/>
      <c r="P24" s="218"/>
    </row>
    <row r="25" spans="1:16" s="191" customFormat="1" ht="30">
      <c r="A25" s="189">
        <v>10</v>
      </c>
      <c r="B25" s="190"/>
      <c r="C25" s="205" t="s">
        <v>155</v>
      </c>
      <c r="D25" s="204" t="s">
        <v>146</v>
      </c>
      <c r="E25" s="201">
        <v>8</v>
      </c>
      <c r="F25" s="201"/>
      <c r="G25" s="202"/>
      <c r="H25" s="202"/>
      <c r="I25" s="202"/>
      <c r="J25" s="202"/>
      <c r="K25" s="202"/>
      <c r="L25" s="218"/>
      <c r="M25" s="218"/>
      <c r="N25" s="218"/>
      <c r="O25" s="218"/>
      <c r="P25" s="218"/>
    </row>
    <row r="26" spans="1:16" s="191" customFormat="1" ht="30">
      <c r="A26" s="189">
        <v>11</v>
      </c>
      <c r="B26" s="190"/>
      <c r="C26" s="205" t="s">
        <v>148</v>
      </c>
      <c r="D26" s="204" t="s">
        <v>149</v>
      </c>
      <c r="E26" s="201">
        <f>E22*9.26</f>
        <v>18.52</v>
      </c>
      <c r="F26" s="201"/>
      <c r="G26" s="202"/>
      <c r="H26" s="202"/>
      <c r="I26" s="202"/>
      <c r="J26" s="202"/>
      <c r="K26" s="202"/>
      <c r="L26" s="218"/>
      <c r="M26" s="218"/>
      <c r="N26" s="218"/>
      <c r="O26" s="218"/>
      <c r="P26" s="218"/>
    </row>
    <row r="27" spans="1:16" s="191" customFormat="1" ht="30">
      <c r="A27" s="189">
        <v>12</v>
      </c>
      <c r="B27" s="193"/>
      <c r="C27" s="205" t="s">
        <v>150</v>
      </c>
      <c r="D27" s="204" t="s">
        <v>149</v>
      </c>
      <c r="E27" s="201">
        <f>E22*1.2</f>
        <v>2.4</v>
      </c>
      <c r="F27" s="201"/>
      <c r="G27" s="202"/>
      <c r="H27" s="202"/>
      <c r="I27" s="202"/>
      <c r="J27" s="202"/>
      <c r="K27" s="202"/>
      <c r="L27" s="218"/>
      <c r="M27" s="218"/>
      <c r="N27" s="218"/>
      <c r="O27" s="218"/>
      <c r="P27" s="218"/>
    </row>
    <row r="28" spans="1:16" s="191" customFormat="1">
      <c r="A28" s="189">
        <v>13</v>
      </c>
      <c r="B28" s="190"/>
      <c r="C28" s="203" t="s">
        <v>151</v>
      </c>
      <c r="D28" s="204" t="s">
        <v>61</v>
      </c>
      <c r="E28" s="201">
        <f>E18</f>
        <v>12.95</v>
      </c>
      <c r="F28" s="201"/>
      <c r="G28" s="202"/>
      <c r="H28" s="202"/>
      <c r="I28" s="202"/>
      <c r="J28" s="202"/>
      <c r="K28" s="202"/>
      <c r="L28" s="218"/>
      <c r="M28" s="218"/>
      <c r="N28" s="218"/>
      <c r="O28" s="218"/>
      <c r="P28" s="218"/>
    </row>
    <row r="29" spans="1:16" s="191" customFormat="1">
      <c r="A29" s="192"/>
      <c r="B29" s="190"/>
      <c r="C29" s="206" t="s">
        <v>152</v>
      </c>
      <c r="D29" s="204"/>
      <c r="E29" s="201"/>
      <c r="F29" s="201"/>
      <c r="G29" s="202"/>
      <c r="H29" s="202"/>
      <c r="I29" s="202"/>
      <c r="J29" s="202"/>
      <c r="K29" s="202"/>
      <c r="L29" s="218"/>
      <c r="M29" s="218"/>
      <c r="N29" s="218"/>
      <c r="O29" s="218"/>
      <c r="P29" s="218"/>
    </row>
    <row r="30" spans="1:16" s="191" customFormat="1">
      <c r="A30" s="192">
        <v>14</v>
      </c>
      <c r="B30" s="190"/>
      <c r="C30" s="203" t="s">
        <v>139</v>
      </c>
      <c r="D30" s="204" t="s">
        <v>61</v>
      </c>
      <c r="E30" s="201">
        <v>17.12</v>
      </c>
      <c r="F30" s="201"/>
      <c r="G30" s="202"/>
      <c r="H30" s="202"/>
      <c r="I30" s="202"/>
      <c r="J30" s="202"/>
      <c r="K30" s="202"/>
      <c r="L30" s="218"/>
      <c r="M30" s="218"/>
      <c r="N30" s="218"/>
      <c r="O30" s="218"/>
      <c r="P30" s="218"/>
    </row>
    <row r="31" spans="1:16" s="194" customFormat="1" ht="16.149999999999999" customHeight="1">
      <c r="A31" s="192">
        <v>15</v>
      </c>
      <c r="B31" s="196"/>
      <c r="C31" s="203" t="s">
        <v>140</v>
      </c>
      <c r="D31" s="204" t="s">
        <v>24</v>
      </c>
      <c r="E31" s="201">
        <v>8.8000000000000007</v>
      </c>
      <c r="F31" s="201"/>
      <c r="G31" s="202"/>
      <c r="H31" s="202"/>
      <c r="I31" s="202"/>
      <c r="J31" s="202"/>
      <c r="K31" s="202"/>
      <c r="L31" s="218"/>
      <c r="M31" s="218"/>
      <c r="N31" s="218"/>
      <c r="O31" s="218"/>
      <c r="P31" s="218"/>
    </row>
    <row r="32" spans="1:16">
      <c r="A32" s="192">
        <v>16</v>
      </c>
      <c r="B32" s="207"/>
      <c r="C32" s="205" t="s">
        <v>141</v>
      </c>
      <c r="D32" s="204" t="s">
        <v>142</v>
      </c>
      <c r="E32" s="201">
        <f>E31*1.4</f>
        <v>12.32</v>
      </c>
      <c r="F32" s="201"/>
      <c r="G32" s="202"/>
      <c r="H32" s="202"/>
      <c r="I32" s="202"/>
      <c r="J32" s="202"/>
      <c r="K32" s="202"/>
      <c r="L32" s="218"/>
      <c r="M32" s="218"/>
      <c r="N32" s="218"/>
      <c r="O32" s="218"/>
      <c r="P32" s="218"/>
    </row>
    <row r="33" spans="1:20" ht="30">
      <c r="A33" s="192">
        <v>17</v>
      </c>
      <c r="B33" s="207"/>
      <c r="C33" s="203" t="s">
        <v>143</v>
      </c>
      <c r="D33" s="204" t="s">
        <v>61</v>
      </c>
      <c r="E33" s="201">
        <v>2</v>
      </c>
      <c r="F33" s="201"/>
      <c r="G33" s="202"/>
      <c r="H33" s="202"/>
      <c r="I33" s="202"/>
      <c r="J33" s="202"/>
      <c r="K33" s="202"/>
      <c r="L33" s="218"/>
      <c r="M33" s="218"/>
      <c r="N33" s="218"/>
      <c r="O33" s="218"/>
      <c r="P33" s="218"/>
    </row>
    <row r="34" spans="1:20" ht="45">
      <c r="A34" s="192">
        <v>18</v>
      </c>
      <c r="B34" s="207"/>
      <c r="C34" s="205" t="s">
        <v>144</v>
      </c>
      <c r="D34" s="204" t="s">
        <v>61</v>
      </c>
      <c r="E34" s="201">
        <v>2</v>
      </c>
      <c r="F34" s="201"/>
      <c r="G34" s="202"/>
      <c r="H34" s="202"/>
      <c r="I34" s="202"/>
      <c r="J34" s="202"/>
      <c r="K34" s="202"/>
      <c r="L34" s="218"/>
      <c r="M34" s="218"/>
      <c r="N34" s="218"/>
      <c r="O34" s="218"/>
      <c r="P34" s="218"/>
    </row>
    <row r="35" spans="1:20" s="175" customFormat="1" ht="30">
      <c r="A35" s="192">
        <v>19</v>
      </c>
      <c r="B35" s="207"/>
      <c r="C35" s="205" t="s">
        <v>145</v>
      </c>
      <c r="D35" s="204" t="s">
        <v>146</v>
      </c>
      <c r="E35" s="201">
        <v>1</v>
      </c>
      <c r="F35" s="201"/>
      <c r="G35" s="202"/>
      <c r="H35" s="202"/>
      <c r="I35" s="202"/>
      <c r="J35" s="202"/>
      <c r="K35" s="202"/>
      <c r="L35" s="218"/>
      <c r="M35" s="218"/>
      <c r="N35" s="218"/>
      <c r="O35" s="218"/>
      <c r="P35" s="218"/>
      <c r="Q35" s="164"/>
      <c r="R35" s="164"/>
      <c r="S35" s="164"/>
      <c r="T35" s="164"/>
    </row>
    <row r="36" spans="1:20" s="175" customFormat="1">
      <c r="A36" s="192">
        <v>20</v>
      </c>
      <c r="B36" s="207"/>
      <c r="C36" s="205" t="s">
        <v>147</v>
      </c>
      <c r="D36" s="204" t="s">
        <v>24</v>
      </c>
      <c r="E36" s="201">
        <v>1</v>
      </c>
      <c r="F36" s="201"/>
      <c r="G36" s="202"/>
      <c r="H36" s="202"/>
      <c r="I36" s="202"/>
      <c r="J36" s="202"/>
      <c r="K36" s="202"/>
      <c r="L36" s="218"/>
      <c r="M36" s="218"/>
      <c r="N36" s="218"/>
      <c r="O36" s="218"/>
      <c r="P36" s="218"/>
      <c r="Q36" s="164"/>
      <c r="R36" s="164"/>
      <c r="S36" s="164"/>
      <c r="T36" s="164"/>
    </row>
    <row r="37" spans="1:20" s="175" customFormat="1" ht="30">
      <c r="A37" s="192">
        <v>21</v>
      </c>
      <c r="B37" s="207"/>
      <c r="C37" s="205" t="s">
        <v>155</v>
      </c>
      <c r="D37" s="204" t="s">
        <v>146</v>
      </c>
      <c r="E37" s="201">
        <v>2</v>
      </c>
      <c r="F37" s="201"/>
      <c r="G37" s="202"/>
      <c r="H37" s="202"/>
      <c r="I37" s="202"/>
      <c r="J37" s="202"/>
      <c r="K37" s="202"/>
      <c r="L37" s="218"/>
      <c r="M37" s="218"/>
      <c r="N37" s="218"/>
      <c r="O37" s="218"/>
      <c r="P37" s="218"/>
      <c r="Q37" s="164"/>
      <c r="R37" s="164"/>
      <c r="S37" s="164"/>
      <c r="T37" s="164"/>
    </row>
    <row r="38" spans="1:20" ht="30">
      <c r="A38" s="192">
        <v>22</v>
      </c>
      <c r="B38" s="207"/>
      <c r="C38" s="205" t="s">
        <v>148</v>
      </c>
      <c r="D38" s="204" t="s">
        <v>149</v>
      </c>
      <c r="E38" s="201">
        <f>E34*9.26</f>
        <v>18.52</v>
      </c>
      <c r="F38" s="201"/>
      <c r="G38" s="202"/>
      <c r="H38" s="202"/>
      <c r="I38" s="202"/>
      <c r="J38" s="202"/>
      <c r="K38" s="202"/>
      <c r="L38" s="218"/>
      <c r="M38" s="218"/>
      <c r="N38" s="218"/>
      <c r="O38" s="218"/>
      <c r="P38" s="218"/>
    </row>
    <row r="39" spans="1:20" ht="30">
      <c r="A39" s="192">
        <v>23</v>
      </c>
      <c r="B39" s="207"/>
      <c r="C39" s="205" t="s">
        <v>150</v>
      </c>
      <c r="D39" s="204" t="s">
        <v>149</v>
      </c>
      <c r="E39" s="201">
        <f>E34*1.2</f>
        <v>2.4</v>
      </c>
      <c r="F39" s="201"/>
      <c r="G39" s="202"/>
      <c r="H39" s="202"/>
      <c r="I39" s="202"/>
      <c r="J39" s="202"/>
      <c r="K39" s="202"/>
      <c r="L39" s="218"/>
      <c r="M39" s="218"/>
      <c r="N39" s="218"/>
      <c r="O39" s="218"/>
      <c r="P39" s="218"/>
    </row>
    <row r="40" spans="1:20" s="21" customFormat="1" ht="167.25" customHeight="1" thickBot="1">
      <c r="A40" s="192">
        <v>24</v>
      </c>
      <c r="B40" s="223"/>
      <c r="C40" s="226" t="s">
        <v>161</v>
      </c>
      <c r="D40" s="224" t="s">
        <v>146</v>
      </c>
      <c r="E40" s="225">
        <v>2</v>
      </c>
      <c r="F40" s="224"/>
      <c r="G40" s="224"/>
      <c r="H40" s="224"/>
      <c r="I40" s="224"/>
      <c r="J40" s="224"/>
      <c r="K40" s="224"/>
      <c r="L40" s="224"/>
      <c r="M40" s="224"/>
      <c r="N40" s="224"/>
      <c r="O40" s="224"/>
      <c r="P40" s="224"/>
    </row>
    <row r="41" spans="1:20" s="54" customFormat="1" ht="16.149999999999999" customHeight="1">
      <c r="A41" s="147"/>
      <c r="B41" s="148"/>
      <c r="C41" s="269" t="s">
        <v>45</v>
      </c>
      <c r="D41" s="270"/>
      <c r="E41" s="270"/>
      <c r="F41" s="270"/>
      <c r="G41" s="270"/>
      <c r="H41" s="270"/>
      <c r="I41" s="270"/>
      <c r="J41" s="270"/>
      <c r="K41" s="271"/>
      <c r="L41" s="149">
        <f t="shared" ref="L41:O41" si="1">SUM(L15:L39)</f>
        <v>0</v>
      </c>
      <c r="M41" s="149">
        <f t="shared" si="1"/>
        <v>0</v>
      </c>
      <c r="N41" s="149">
        <f t="shared" si="1"/>
        <v>0</v>
      </c>
      <c r="O41" s="149">
        <f t="shared" si="1"/>
        <v>0</v>
      </c>
      <c r="P41" s="149">
        <f>SUM(P15:P39)</f>
        <v>0</v>
      </c>
    </row>
  </sheetData>
  <mergeCells count="10">
    <mergeCell ref="C41:K41"/>
    <mergeCell ref="A1:P1"/>
    <mergeCell ref="A2:P2"/>
    <mergeCell ref="A11:A12"/>
    <mergeCell ref="B11:B12"/>
    <mergeCell ref="C11:C12"/>
    <mergeCell ref="D11:D12"/>
    <mergeCell ref="E11:E12"/>
    <mergeCell ref="F11:K11"/>
    <mergeCell ref="L11:P11"/>
  </mergeCells>
  <conditionalFormatting sqref="K28">
    <cfRule type="cellIs" dxfId="10" priority="13" stopIfTrue="1" operator="equal">
      <formula>0</formula>
    </cfRule>
  </conditionalFormatting>
  <conditionalFormatting sqref="K19">
    <cfRule type="cellIs" dxfId="9" priority="11" stopIfTrue="1" operator="equal">
      <formula>0</formula>
    </cfRule>
  </conditionalFormatting>
  <conditionalFormatting sqref="K26">
    <cfRule type="cellIs" dxfId="8" priority="10" stopIfTrue="1" operator="equal">
      <formula>0</formula>
    </cfRule>
  </conditionalFormatting>
  <conditionalFormatting sqref="K27">
    <cfRule type="cellIs" dxfId="7" priority="9" stopIfTrue="1" operator="equal">
      <formula>0</formula>
    </cfRule>
  </conditionalFormatting>
  <conditionalFormatting sqref="K20">
    <cfRule type="cellIs" dxfId="6" priority="7" stopIfTrue="1" operator="equal">
      <formula>0</formula>
    </cfRule>
  </conditionalFormatting>
  <conditionalFormatting sqref="K29">
    <cfRule type="cellIs" dxfId="5" priority="6" stopIfTrue="1" operator="equal">
      <formula>0</formula>
    </cfRule>
  </conditionalFormatting>
  <conditionalFormatting sqref="K30">
    <cfRule type="cellIs" dxfId="4" priority="5" stopIfTrue="1" operator="equal">
      <formula>0</formula>
    </cfRule>
  </conditionalFormatting>
  <conditionalFormatting sqref="K21">
    <cfRule type="cellIs" dxfId="3" priority="4" stopIfTrue="1" operator="equal">
      <formula>0</formula>
    </cfRule>
  </conditionalFormatting>
  <conditionalFormatting sqref="K22">
    <cfRule type="cellIs" dxfId="2" priority="3" stopIfTrue="1" operator="equal">
      <formula>0</formula>
    </cfRule>
  </conditionalFormatting>
  <conditionalFormatting sqref="K23">
    <cfRule type="cellIs" dxfId="1" priority="2" stopIfTrue="1" operator="equal">
      <formula>0</formula>
    </cfRule>
  </conditionalFormatting>
  <conditionalFormatting sqref="K15">
    <cfRule type="cellIs" dxfId="0" priority="1" stopIfTrue="1" operator="equal">
      <formula>0</formula>
    </cfRule>
  </conditionalFormatting>
  <pageMargins left="0.23622047244094499" right="0.15748031496063" top="0.32" bottom="0.26" header="0.196850393700787" footer="0.17"/>
  <pageSetup paperSize="9" scale="82"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Koptāme</vt:lpstr>
      <vt:lpstr>Kopsavilkums</vt:lpstr>
      <vt:lpstr>1-1</vt:lpstr>
      <vt:lpstr>2-1</vt:lpstr>
      <vt:lpstr>3-1 </vt:lpstr>
      <vt:lpstr>'1-1'!Print_Titles</vt:lpstr>
      <vt:lpstr>'2-1'!Print_Titles</vt:lpstr>
      <vt:lpstr>'3-1 '!Print_Titles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Salmins</dc:creator>
  <cp:lastModifiedBy>Rihards Fīrmanis</cp:lastModifiedBy>
  <cp:lastPrinted>2018-04-15T12:22:49Z</cp:lastPrinted>
  <dcterms:created xsi:type="dcterms:W3CDTF">2011-04-18T06:11:14Z</dcterms:created>
  <dcterms:modified xsi:type="dcterms:W3CDTF">2018-06-12T12:42:33Z</dcterms:modified>
</cp:coreProperties>
</file>