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D-Administrativo-funkciju-nodrosinasanas-nodala\09_Agnese\MI_71_Telpu uzkopšana\PUBLICESANAI\"/>
    </mc:Choice>
  </mc:AlternateContent>
  <bookViews>
    <workbookView xWindow="0" yWindow="0" windowWidth="25200" windowHeight="11850" tabRatio="807"/>
  </bookViews>
  <sheets>
    <sheet name="Darba efektivitāte" sheetId="3" r:id="rId1"/>
    <sheet name="Darbinieku atalgojuma veid." sheetId="8" r:id="rId2"/>
    <sheet name="Tāme" sheetId="5" r:id="rId3"/>
    <sheet name="Finanšu piedāvājums" sheetId="10" r:id="rId4"/>
  </sheets>
  <definedNames>
    <definedName name="_Toc409514577" localSheetId="3">'Finanšu piedāvājums'!#REF!</definedName>
    <definedName name="_Toc409514577" localSheetId="2">Tāme!#REF!</definedName>
  </definedNames>
  <calcPr calcId="162913"/>
</workbook>
</file>

<file path=xl/calcChain.xml><?xml version="1.0" encoding="utf-8"?>
<calcChain xmlns="http://schemas.openxmlformats.org/spreadsheetml/2006/main">
  <c r="F9" i="3" l="1"/>
  <c r="E20" i="10"/>
  <c r="F74" i="3" l="1"/>
  <c r="C84" i="3" l="1"/>
  <c r="C168" i="3" l="1"/>
  <c r="F167" i="3"/>
  <c r="C24" i="8" l="1"/>
  <c r="G202" i="3" l="1"/>
  <c r="C22" i="3"/>
  <c r="C91" i="5" l="1"/>
  <c r="C90" i="5"/>
  <c r="C89" i="5"/>
  <c r="C88" i="5"/>
  <c r="H192" i="8"/>
  <c r="I192" i="8" s="1"/>
  <c r="G192" i="8"/>
  <c r="H191" i="8"/>
  <c r="J191" i="8" s="1"/>
  <c r="H190" i="8"/>
  <c r="I190" i="8" s="1"/>
  <c r="H188" i="8"/>
  <c r="G191" i="8"/>
  <c r="G190" i="8"/>
  <c r="G188" i="8"/>
  <c r="H117" i="8"/>
  <c r="I117" i="8" s="1"/>
  <c r="G117" i="8"/>
  <c r="H84" i="8"/>
  <c r="G85" i="8"/>
  <c r="G82" i="8"/>
  <c r="G86" i="8"/>
  <c r="H81" i="8"/>
  <c r="I81" i="8" s="1"/>
  <c r="H85" i="8"/>
  <c r="I85" i="8" s="1"/>
  <c r="H86" i="8"/>
  <c r="I86" i="8" s="1"/>
  <c r="H80" i="8"/>
  <c r="I80" i="8" s="1"/>
  <c r="G84" i="8"/>
  <c r="H82" i="8"/>
  <c r="I82" i="8" s="1"/>
  <c r="H76" i="8"/>
  <c r="I76" i="8" s="1"/>
  <c r="H16" i="8"/>
  <c r="G16" i="8"/>
  <c r="H52" i="8"/>
  <c r="H78" i="8"/>
  <c r="G81" i="8"/>
  <c r="G80" i="8"/>
  <c r="G78" i="8"/>
  <c r="E239" i="3"/>
  <c r="H239" i="3"/>
  <c r="G229" i="3"/>
  <c r="E229" i="3"/>
  <c r="C229" i="3"/>
  <c r="F228" i="3"/>
  <c r="D91" i="5" s="1"/>
  <c r="H206" i="3"/>
  <c r="F206" i="3"/>
  <c r="G193" i="3"/>
  <c r="E206" i="3"/>
  <c r="F191" i="3"/>
  <c r="F190" i="3"/>
  <c r="F189" i="3"/>
  <c r="F188" i="3"/>
  <c r="F187" i="3"/>
  <c r="F186" i="3"/>
  <c r="C192" i="3"/>
  <c r="C60" i="5" s="1"/>
  <c r="F184" i="3"/>
  <c r="F183" i="3"/>
  <c r="F182" i="3"/>
  <c r="F181" i="3"/>
  <c r="F180" i="3"/>
  <c r="F179" i="3"/>
  <c r="F178" i="3"/>
  <c r="F177" i="3"/>
  <c r="C185" i="3"/>
  <c r="C59" i="5" s="1"/>
  <c r="C140" i="3"/>
  <c r="C150" i="3"/>
  <c r="F144" i="3"/>
  <c r="F146" i="3"/>
  <c r="F148" i="3"/>
  <c r="F151" i="3"/>
  <c r="F153" i="3"/>
  <c r="F154" i="3"/>
  <c r="I191" i="8" l="1"/>
  <c r="K191" i="8" s="1"/>
  <c r="J80" i="8"/>
  <c r="K80" i="8" s="1"/>
  <c r="M80" i="8" s="1"/>
  <c r="O80" i="8" s="1"/>
  <c r="P80" i="8" s="1"/>
  <c r="G87" i="8"/>
  <c r="J86" i="8"/>
  <c r="K86" i="8" s="1"/>
  <c r="M86" i="8" s="1"/>
  <c r="O86" i="8" s="1"/>
  <c r="P86" i="8" s="1"/>
  <c r="G193" i="8"/>
  <c r="J82" i="8"/>
  <c r="K82" i="8" s="1"/>
  <c r="M82" i="8" s="1"/>
  <c r="O82" i="8" s="1"/>
  <c r="P82" i="8" s="1"/>
  <c r="J78" i="8"/>
  <c r="J117" i="8"/>
  <c r="K117" i="8" s="1"/>
  <c r="J190" i="8"/>
  <c r="K190" i="8" s="1"/>
  <c r="F192" i="3"/>
  <c r="D60" i="5" s="1"/>
  <c r="J81" i="8"/>
  <c r="K81" i="8" s="1"/>
  <c r="J85" i="8"/>
  <c r="K85" i="8" s="1"/>
  <c r="M85" i="8" s="1"/>
  <c r="O85" i="8" s="1"/>
  <c r="P85" i="8" s="1"/>
  <c r="I84" i="8"/>
  <c r="J84" i="8"/>
  <c r="J192" i="8"/>
  <c r="K192" i="8" s="1"/>
  <c r="M192" i="8" s="1"/>
  <c r="O192" i="8" s="1"/>
  <c r="P192" i="8" s="1"/>
  <c r="G83" i="8"/>
  <c r="F230" i="3"/>
  <c r="J16" i="8"/>
  <c r="I16" i="8"/>
  <c r="F185" i="3"/>
  <c r="D59" i="5" s="1"/>
  <c r="G186" i="8"/>
  <c r="H186" i="8"/>
  <c r="I186" i="8" s="1"/>
  <c r="G187" i="8"/>
  <c r="H187" i="8"/>
  <c r="I187" i="8" s="1"/>
  <c r="I188" i="8"/>
  <c r="G182" i="8"/>
  <c r="H182" i="8"/>
  <c r="I182" i="8" s="1"/>
  <c r="G183" i="8"/>
  <c r="H183" i="8"/>
  <c r="I183" i="8" s="1"/>
  <c r="G184" i="8"/>
  <c r="H184" i="8"/>
  <c r="I184" i="8" s="1"/>
  <c r="H178" i="8"/>
  <c r="H179" i="8"/>
  <c r="J179" i="8" s="1"/>
  <c r="H180" i="8"/>
  <c r="G178" i="8"/>
  <c r="G179" i="8"/>
  <c r="G180" i="8"/>
  <c r="J76" i="8"/>
  <c r="H77" i="8"/>
  <c r="G76" i="8"/>
  <c r="G77" i="8"/>
  <c r="G74" i="8"/>
  <c r="H74" i="8"/>
  <c r="J74" i="8" s="1"/>
  <c r="G73" i="8"/>
  <c r="H73" i="8"/>
  <c r="I73" i="8" s="1"/>
  <c r="G72" i="8"/>
  <c r="H72" i="8"/>
  <c r="I72" i="8" s="1"/>
  <c r="M81" i="8" l="1"/>
  <c r="O81" i="8" s="1"/>
  <c r="P81" i="8" s="1"/>
  <c r="P83" i="8" s="1"/>
  <c r="J182" i="8"/>
  <c r="K182" i="8" s="1"/>
  <c r="M182" i="8" s="1"/>
  <c r="O182" i="8" s="1"/>
  <c r="P182" i="8" s="1"/>
  <c r="K84" i="8"/>
  <c r="M84" i="8" s="1"/>
  <c r="O84" i="8" s="1"/>
  <c r="P84" i="8" s="1"/>
  <c r="P87" i="8" s="1"/>
  <c r="I74" i="8"/>
  <c r="K74" i="8" s="1"/>
  <c r="M74" i="8" s="1"/>
  <c r="O74" i="8" s="1"/>
  <c r="P74" i="8" s="1"/>
  <c r="G79" i="8"/>
  <c r="G185" i="8"/>
  <c r="M190" i="8"/>
  <c r="O190" i="8" s="1"/>
  <c r="P190" i="8" s="1"/>
  <c r="G75" i="8"/>
  <c r="G181" i="8"/>
  <c r="M191" i="8"/>
  <c r="O191" i="8" s="1"/>
  <c r="P191" i="8" s="1"/>
  <c r="K16" i="8"/>
  <c r="M16" i="8" s="1"/>
  <c r="J187" i="8"/>
  <c r="K187" i="8" s="1"/>
  <c r="M187" i="8" s="1"/>
  <c r="O187" i="8" s="1"/>
  <c r="P187" i="8" s="1"/>
  <c r="G189" i="8"/>
  <c r="I179" i="8"/>
  <c r="K179" i="8" s="1"/>
  <c r="M179" i="8" s="1"/>
  <c r="O179" i="8" s="1"/>
  <c r="P179" i="8" s="1"/>
  <c r="J184" i="8"/>
  <c r="K184" i="8" s="1"/>
  <c r="M184" i="8" s="1"/>
  <c r="O184" i="8" s="1"/>
  <c r="P184" i="8" s="1"/>
  <c r="J188" i="8"/>
  <c r="K188" i="8" s="1"/>
  <c r="M188" i="8" s="1"/>
  <c r="O188" i="8" s="1"/>
  <c r="P188" i="8" s="1"/>
  <c r="J186" i="8"/>
  <c r="K186" i="8" s="1"/>
  <c r="M186" i="8" s="1"/>
  <c r="O186" i="8" s="1"/>
  <c r="P186" i="8" s="1"/>
  <c r="J180" i="8"/>
  <c r="J178" i="8"/>
  <c r="I180" i="8"/>
  <c r="I178" i="8"/>
  <c r="J183" i="8"/>
  <c r="K183" i="8" s="1"/>
  <c r="M183" i="8" s="1"/>
  <c r="O183" i="8" s="1"/>
  <c r="P183" i="8" s="1"/>
  <c r="J72" i="8"/>
  <c r="K72" i="8" s="1"/>
  <c r="M72" i="8" s="1"/>
  <c r="O72" i="8" s="1"/>
  <c r="P72" i="8" s="1"/>
  <c r="J73" i="8"/>
  <c r="K73" i="8" s="1"/>
  <c r="M73" i="8" s="1"/>
  <c r="O73" i="8" s="1"/>
  <c r="P73" i="8" s="1"/>
  <c r="I78" i="8"/>
  <c r="K78" i="8" s="1"/>
  <c r="M78" i="8" s="1"/>
  <c r="O78" i="8" s="1"/>
  <c r="P78" i="8" s="1"/>
  <c r="K76" i="8"/>
  <c r="M76" i="8" s="1"/>
  <c r="O76" i="8" s="1"/>
  <c r="P76" i="8" s="1"/>
  <c r="J77" i="8"/>
  <c r="I77" i="8"/>
  <c r="F227" i="3"/>
  <c r="D90" i="5" s="1"/>
  <c r="F226" i="3"/>
  <c r="D89" i="5" s="1"/>
  <c r="F225" i="3"/>
  <c r="D88" i="5" s="1"/>
  <c r="K180" i="8" l="1"/>
  <c r="M180" i="8" s="1"/>
  <c r="O180" i="8" s="1"/>
  <c r="P180" i="8" s="1"/>
  <c r="O16" i="8"/>
  <c r="P16" i="8" s="1"/>
  <c r="P193" i="8"/>
  <c r="P185" i="8"/>
  <c r="K178" i="8"/>
  <c r="M178" i="8" s="1"/>
  <c r="O178" i="8" s="1"/>
  <c r="P178" i="8" s="1"/>
  <c r="P189" i="8"/>
  <c r="P75" i="8"/>
  <c r="K77" i="8"/>
  <c r="M77" i="8" s="1"/>
  <c r="O77" i="8" s="1"/>
  <c r="P77" i="8" s="1"/>
  <c r="P79" i="8" s="1"/>
  <c r="C176" i="3"/>
  <c r="C58" i="5" s="1"/>
  <c r="F175" i="3"/>
  <c r="F174" i="3"/>
  <c r="F173" i="3"/>
  <c r="F172" i="3"/>
  <c r="F171" i="3"/>
  <c r="F170" i="3"/>
  <c r="F169" i="3"/>
  <c r="F166" i="3"/>
  <c r="F165" i="3"/>
  <c r="F164" i="3"/>
  <c r="F163" i="3"/>
  <c r="F162" i="3"/>
  <c r="F161" i="3"/>
  <c r="F160" i="3"/>
  <c r="C57" i="5"/>
  <c r="P181" i="8" l="1"/>
  <c r="F168" i="3"/>
  <c r="D57" i="5" s="1"/>
  <c r="F176" i="3"/>
  <c r="D58" i="5" s="1"/>
  <c r="H218" i="8" l="1"/>
  <c r="J218" i="8" s="1"/>
  <c r="G218" i="8"/>
  <c r="H217" i="8"/>
  <c r="J217" i="8" s="1"/>
  <c r="G217" i="8"/>
  <c r="H216" i="8"/>
  <c r="J216" i="8" s="1"/>
  <c r="G216" i="8"/>
  <c r="G219" i="8" l="1"/>
  <c r="I217" i="8"/>
  <c r="K217" i="8" s="1"/>
  <c r="M217" i="8" s="1"/>
  <c r="O217" i="8" s="1"/>
  <c r="P217" i="8" s="1"/>
  <c r="I216" i="8"/>
  <c r="K216" i="8" s="1"/>
  <c r="M216" i="8" s="1"/>
  <c r="O216" i="8" s="1"/>
  <c r="P216" i="8" s="1"/>
  <c r="I218" i="8"/>
  <c r="K218" i="8" s="1"/>
  <c r="M218" i="8" s="1"/>
  <c r="O218" i="8" s="1"/>
  <c r="P218" i="8" s="1"/>
  <c r="P219" i="8" l="1"/>
  <c r="E220" i="8" s="1"/>
  <c r="F211" i="3"/>
  <c r="G210" i="8" l="1"/>
  <c r="G211" i="8"/>
  <c r="G209" i="8"/>
  <c r="G206" i="8"/>
  <c r="G207" i="8"/>
  <c r="G205" i="8"/>
  <c r="G202" i="8"/>
  <c r="G203" i="8"/>
  <c r="G201" i="8"/>
  <c r="G198" i="8"/>
  <c r="G199" i="8"/>
  <c r="G197" i="8"/>
  <c r="G175" i="8"/>
  <c r="G176" i="8"/>
  <c r="G174" i="8"/>
  <c r="H175" i="8"/>
  <c r="H176" i="8"/>
  <c r="G171" i="8"/>
  <c r="G172" i="8"/>
  <c r="G170" i="8"/>
  <c r="H171" i="8"/>
  <c r="H172" i="8"/>
  <c r="G167" i="8"/>
  <c r="G168" i="8"/>
  <c r="G166" i="8"/>
  <c r="H167" i="8"/>
  <c r="H168" i="8"/>
  <c r="G163" i="8"/>
  <c r="G164" i="8"/>
  <c r="G162" i="8"/>
  <c r="H163" i="8"/>
  <c r="H164" i="8"/>
  <c r="G160" i="8"/>
  <c r="G159" i="8"/>
  <c r="G158" i="8"/>
  <c r="H159" i="8"/>
  <c r="H160" i="8"/>
  <c r="G155" i="8"/>
  <c r="G156" i="8"/>
  <c r="G154" i="8"/>
  <c r="G151" i="8"/>
  <c r="G152" i="8"/>
  <c r="G150" i="8"/>
  <c r="H151" i="8"/>
  <c r="J151" i="8" s="1"/>
  <c r="H152" i="8"/>
  <c r="G147" i="8"/>
  <c r="G148" i="8"/>
  <c r="G146" i="8"/>
  <c r="H147" i="8"/>
  <c r="H148" i="8"/>
  <c r="G143" i="8"/>
  <c r="G144" i="8"/>
  <c r="G142" i="8"/>
  <c r="H143" i="8"/>
  <c r="H144" i="8"/>
  <c r="G140" i="8"/>
  <c r="G139" i="8"/>
  <c r="G138" i="8"/>
  <c r="G135" i="8"/>
  <c r="G136" i="8"/>
  <c r="G134" i="8"/>
  <c r="H135" i="8"/>
  <c r="G131" i="8"/>
  <c r="G132" i="8"/>
  <c r="G130" i="8"/>
  <c r="G127" i="8"/>
  <c r="G128" i="8"/>
  <c r="G126" i="8"/>
  <c r="G123" i="8"/>
  <c r="G124" i="8"/>
  <c r="G122" i="8"/>
  <c r="G116" i="8"/>
  <c r="G115" i="8"/>
  <c r="H116" i="8"/>
  <c r="G112" i="8"/>
  <c r="G113" i="8"/>
  <c r="G111" i="8"/>
  <c r="H112" i="8"/>
  <c r="G108" i="8"/>
  <c r="G109" i="8"/>
  <c r="G107" i="8"/>
  <c r="G105" i="8"/>
  <c r="G104" i="8"/>
  <c r="G103" i="8"/>
  <c r="H104" i="8"/>
  <c r="H105" i="8"/>
  <c r="G100" i="8"/>
  <c r="G101" i="8"/>
  <c r="G99" i="8"/>
  <c r="G97" i="8"/>
  <c r="G95" i="8"/>
  <c r="G96" i="8"/>
  <c r="G92" i="8"/>
  <c r="G93" i="8"/>
  <c r="G91" i="8"/>
  <c r="G70" i="8"/>
  <c r="G69" i="8"/>
  <c r="G68" i="8"/>
  <c r="H70" i="8"/>
  <c r="H69" i="8"/>
  <c r="G65" i="8"/>
  <c r="G66" i="8"/>
  <c r="G64" i="8"/>
  <c r="H66" i="8"/>
  <c r="J66" i="8" s="1"/>
  <c r="H65" i="8"/>
  <c r="J65" i="8" s="1"/>
  <c r="G61" i="8"/>
  <c r="G62" i="8"/>
  <c r="G60" i="8"/>
  <c r="H61" i="8"/>
  <c r="H62" i="8"/>
  <c r="H56" i="8"/>
  <c r="G57" i="8"/>
  <c r="G58" i="8"/>
  <c r="G56" i="8"/>
  <c r="G53" i="8"/>
  <c r="G54" i="8"/>
  <c r="G52" i="8"/>
  <c r="G50" i="8"/>
  <c r="G48" i="8"/>
  <c r="G49" i="8"/>
  <c r="G44" i="8"/>
  <c r="G45" i="8"/>
  <c r="G46" i="8"/>
  <c r="H46" i="8"/>
  <c r="G41" i="8"/>
  <c r="G42" i="8"/>
  <c r="G40" i="8"/>
  <c r="H41" i="8"/>
  <c r="J41" i="8" s="1"/>
  <c r="H42" i="8"/>
  <c r="J42" i="8" s="1"/>
  <c r="G37" i="8"/>
  <c r="G38" i="8"/>
  <c r="G36" i="8"/>
  <c r="G32" i="8"/>
  <c r="G33" i="8"/>
  <c r="G29" i="8"/>
  <c r="G34" i="8"/>
  <c r="H28" i="8"/>
  <c r="J28" i="8" s="1"/>
  <c r="G30" i="8"/>
  <c r="G28" i="8"/>
  <c r="H29" i="8"/>
  <c r="J29" i="8" s="1"/>
  <c r="H30" i="8"/>
  <c r="J30" i="8" s="1"/>
  <c r="H24" i="8"/>
  <c r="J24" i="8" s="1"/>
  <c r="H20" i="8"/>
  <c r="J20" i="8" s="1"/>
  <c r="G24" i="8"/>
  <c r="G25" i="8"/>
  <c r="G26" i="8"/>
  <c r="G21" i="8"/>
  <c r="G22" i="8"/>
  <c r="G20" i="8"/>
  <c r="G17" i="8"/>
  <c r="G18" i="8"/>
  <c r="H211" i="8"/>
  <c r="J211" i="8" s="1"/>
  <c r="H210" i="8"/>
  <c r="H209" i="8"/>
  <c r="H207" i="8"/>
  <c r="H206" i="8"/>
  <c r="J206" i="8" s="1"/>
  <c r="H205" i="8"/>
  <c r="H203" i="8"/>
  <c r="J203" i="8" s="1"/>
  <c r="H202" i="8"/>
  <c r="J202" i="8" s="1"/>
  <c r="H201" i="8"/>
  <c r="H199" i="8"/>
  <c r="H198" i="8"/>
  <c r="H197" i="8"/>
  <c r="J197" i="8" s="1"/>
  <c r="H174" i="8"/>
  <c r="J174" i="8" s="1"/>
  <c r="H170" i="8"/>
  <c r="J170" i="8" s="1"/>
  <c r="H166" i="8"/>
  <c r="J166" i="8" s="1"/>
  <c r="H162" i="8"/>
  <c r="J162" i="8" s="1"/>
  <c r="H158" i="8"/>
  <c r="H156" i="8"/>
  <c r="J156" i="8" s="1"/>
  <c r="H155" i="8"/>
  <c r="J155" i="8" s="1"/>
  <c r="H154" i="8"/>
  <c r="J154" i="8" s="1"/>
  <c r="H150" i="8"/>
  <c r="H146" i="8"/>
  <c r="H142" i="8"/>
  <c r="H140" i="8"/>
  <c r="J140" i="8" s="1"/>
  <c r="H139" i="8"/>
  <c r="J139" i="8" s="1"/>
  <c r="H138" i="8"/>
  <c r="J138" i="8" s="1"/>
  <c r="H136" i="8"/>
  <c r="J136" i="8" s="1"/>
  <c r="H134" i="8"/>
  <c r="J134" i="8" s="1"/>
  <c r="H132" i="8"/>
  <c r="J132" i="8" s="1"/>
  <c r="H131" i="8"/>
  <c r="J131" i="8" s="1"/>
  <c r="H130" i="8"/>
  <c r="J130" i="8" s="1"/>
  <c r="H128" i="8"/>
  <c r="H127" i="8"/>
  <c r="J127" i="8" s="1"/>
  <c r="H126" i="8"/>
  <c r="J126" i="8" s="1"/>
  <c r="H124" i="8"/>
  <c r="J124" i="8" s="1"/>
  <c r="H123" i="8"/>
  <c r="J123" i="8" s="1"/>
  <c r="H122" i="8"/>
  <c r="J122" i="8" s="1"/>
  <c r="H115" i="8"/>
  <c r="J115" i="8" s="1"/>
  <c r="H113" i="8"/>
  <c r="J113" i="8" s="1"/>
  <c r="H111" i="8"/>
  <c r="J111" i="8" s="1"/>
  <c r="H109" i="8"/>
  <c r="J109" i="8" s="1"/>
  <c r="H108" i="8"/>
  <c r="H107" i="8"/>
  <c r="J107" i="8" s="1"/>
  <c r="H103" i="8"/>
  <c r="H101" i="8"/>
  <c r="J101" i="8" s="1"/>
  <c r="H100" i="8"/>
  <c r="J100" i="8" s="1"/>
  <c r="H99" i="8"/>
  <c r="J99" i="8" s="1"/>
  <c r="H97" i="8"/>
  <c r="J97" i="8" s="1"/>
  <c r="H96" i="8"/>
  <c r="J96" i="8" s="1"/>
  <c r="H95" i="8"/>
  <c r="J95" i="8" s="1"/>
  <c r="H93" i="8"/>
  <c r="H92" i="8"/>
  <c r="J92" i="8" s="1"/>
  <c r="H91" i="8"/>
  <c r="H68" i="8"/>
  <c r="H64" i="8"/>
  <c r="J64" i="8" s="1"/>
  <c r="H60" i="8"/>
  <c r="J60" i="8" s="1"/>
  <c r="H58" i="8"/>
  <c r="H57" i="8"/>
  <c r="J57" i="8" s="1"/>
  <c r="H54" i="8"/>
  <c r="J54" i="8" s="1"/>
  <c r="H53" i="8"/>
  <c r="H50" i="8"/>
  <c r="J50" i="8" s="1"/>
  <c r="H49" i="8"/>
  <c r="H48" i="8"/>
  <c r="J48" i="8" s="1"/>
  <c r="H45" i="8"/>
  <c r="H44" i="8"/>
  <c r="J44" i="8" s="1"/>
  <c r="H40" i="8"/>
  <c r="J40" i="8" s="1"/>
  <c r="H38" i="8"/>
  <c r="J38" i="8" s="1"/>
  <c r="H37" i="8"/>
  <c r="J37" i="8" s="1"/>
  <c r="H36" i="8"/>
  <c r="J36" i="8" s="1"/>
  <c r="H34" i="8"/>
  <c r="J34" i="8" s="1"/>
  <c r="H33" i="8"/>
  <c r="J33" i="8" s="1"/>
  <c r="H32" i="8"/>
  <c r="H26" i="8"/>
  <c r="H25" i="8"/>
  <c r="J25" i="8" s="1"/>
  <c r="H22" i="8"/>
  <c r="H21" i="8"/>
  <c r="H18" i="8"/>
  <c r="H17" i="8"/>
  <c r="J17" i="8" s="1"/>
  <c r="G125" i="8" l="1"/>
  <c r="G153" i="8"/>
  <c r="G59" i="8"/>
  <c r="G71" i="8"/>
  <c r="G169" i="8"/>
  <c r="G23" i="8"/>
  <c r="G27" i="8"/>
  <c r="G39" i="8"/>
  <c r="G63" i="8"/>
  <c r="G212" i="8"/>
  <c r="G19" i="8"/>
  <c r="G31" i="8"/>
  <c r="G35" i="8"/>
  <c r="G43" i="8"/>
  <c r="G47" i="8"/>
  <c r="G55" i="8"/>
  <c r="G67" i="8"/>
  <c r="G118" i="8"/>
  <c r="G177" i="8"/>
  <c r="I18" i="8"/>
  <c r="J18" i="8"/>
  <c r="I22" i="8"/>
  <c r="J22" i="8"/>
  <c r="I26" i="8"/>
  <c r="J26" i="8"/>
  <c r="I53" i="8"/>
  <c r="J53" i="8"/>
  <c r="I68" i="8"/>
  <c r="J68" i="8"/>
  <c r="I103" i="8"/>
  <c r="J103" i="8"/>
  <c r="I108" i="8"/>
  <c r="J108" i="8"/>
  <c r="I142" i="8"/>
  <c r="J142" i="8"/>
  <c r="I150" i="8"/>
  <c r="J150" i="8"/>
  <c r="I158" i="8"/>
  <c r="J158" i="8"/>
  <c r="I198" i="8"/>
  <c r="J198" i="8"/>
  <c r="I201" i="8"/>
  <c r="J201" i="8"/>
  <c r="I205" i="8"/>
  <c r="J205" i="8"/>
  <c r="I207" i="8"/>
  <c r="J207" i="8"/>
  <c r="I210" i="8"/>
  <c r="J210" i="8"/>
  <c r="I56" i="8"/>
  <c r="J56" i="8"/>
  <c r="I61" i="8"/>
  <c r="J61" i="8"/>
  <c r="I69" i="8"/>
  <c r="J69" i="8"/>
  <c r="I105" i="8"/>
  <c r="J105" i="8"/>
  <c r="I112" i="8"/>
  <c r="J112" i="8"/>
  <c r="I116" i="8"/>
  <c r="J116" i="8"/>
  <c r="G137" i="8"/>
  <c r="I144" i="8"/>
  <c r="J144" i="8"/>
  <c r="I147" i="8"/>
  <c r="J147" i="8"/>
  <c r="I152" i="8"/>
  <c r="J152" i="8"/>
  <c r="I160" i="8"/>
  <c r="J160" i="8"/>
  <c r="I163" i="8"/>
  <c r="J163" i="8"/>
  <c r="I168" i="8"/>
  <c r="J168" i="8"/>
  <c r="I171" i="8"/>
  <c r="J171" i="8"/>
  <c r="I176" i="8"/>
  <c r="J176" i="8"/>
  <c r="I21" i="8"/>
  <c r="J21" i="8"/>
  <c r="I32" i="8"/>
  <c r="J32" i="8"/>
  <c r="I45" i="8"/>
  <c r="J45" i="8"/>
  <c r="I49" i="8"/>
  <c r="J49" i="8"/>
  <c r="I52" i="8"/>
  <c r="J52" i="8"/>
  <c r="I58" i="8"/>
  <c r="J58" i="8"/>
  <c r="I91" i="8"/>
  <c r="J91" i="8"/>
  <c r="I93" i="8"/>
  <c r="J93" i="8"/>
  <c r="I128" i="8"/>
  <c r="J128" i="8"/>
  <c r="I146" i="8"/>
  <c r="J146" i="8"/>
  <c r="I199" i="8"/>
  <c r="J199" i="8"/>
  <c r="I209" i="8"/>
  <c r="J209" i="8"/>
  <c r="I46" i="8"/>
  <c r="J46" i="8"/>
  <c r="I62" i="8"/>
  <c r="J62" i="8"/>
  <c r="I66" i="8"/>
  <c r="K66" i="8" s="1"/>
  <c r="M66" i="8" s="1"/>
  <c r="O66" i="8" s="1"/>
  <c r="P66" i="8" s="1"/>
  <c r="I70" i="8"/>
  <c r="J70" i="8"/>
  <c r="I104" i="8"/>
  <c r="J104" i="8"/>
  <c r="I135" i="8"/>
  <c r="J135" i="8"/>
  <c r="I143" i="8"/>
  <c r="J143" i="8"/>
  <c r="I148" i="8"/>
  <c r="J148" i="8"/>
  <c r="G149" i="8"/>
  <c r="I159" i="8"/>
  <c r="J159" i="8"/>
  <c r="I164" i="8"/>
  <c r="J164" i="8"/>
  <c r="I167" i="8"/>
  <c r="J167" i="8"/>
  <c r="I172" i="8"/>
  <c r="J172" i="8"/>
  <c r="G173" i="8"/>
  <c r="I175" i="8"/>
  <c r="J175" i="8"/>
  <c r="G200" i="8"/>
  <c r="G133" i="8"/>
  <c r="G157" i="8"/>
  <c r="G204" i="8"/>
  <c r="G208" i="8"/>
  <c r="G94" i="8"/>
  <c r="G102" i="8"/>
  <c r="G129" i="8"/>
  <c r="G141" i="8"/>
  <c r="G145" i="8"/>
  <c r="G165" i="8"/>
  <c r="G106" i="8"/>
  <c r="G161" i="8"/>
  <c r="G110" i="8"/>
  <c r="G114" i="8"/>
  <c r="I151" i="8"/>
  <c r="K151" i="8" s="1"/>
  <c r="M151" i="8" s="1"/>
  <c r="O151" i="8" s="1"/>
  <c r="P151" i="8" s="1"/>
  <c r="G98" i="8"/>
  <c r="I65" i="8"/>
  <c r="K65" i="8" s="1"/>
  <c r="M65" i="8" s="1"/>
  <c r="O65" i="8" s="1"/>
  <c r="P65" i="8" s="1"/>
  <c r="G51" i="8"/>
  <c r="I42" i="8"/>
  <c r="I41" i="8"/>
  <c r="I30" i="8"/>
  <c r="K30" i="8" s="1"/>
  <c r="M30" i="8" s="1"/>
  <c r="O30" i="8" s="1"/>
  <c r="P30" i="8" s="1"/>
  <c r="I29" i="8"/>
  <c r="K29" i="8" s="1"/>
  <c r="M29" i="8" s="1"/>
  <c r="O29" i="8" s="1"/>
  <c r="P29" i="8" s="1"/>
  <c r="I101" i="8"/>
  <c r="K101" i="8" s="1"/>
  <c r="M101" i="8" s="1"/>
  <c r="O101" i="8" s="1"/>
  <c r="P101" i="8" s="1"/>
  <c r="I131" i="8"/>
  <c r="K131" i="8" s="1"/>
  <c r="M131" i="8" s="1"/>
  <c r="O131" i="8" s="1"/>
  <c r="P131" i="8" s="1"/>
  <c r="I134" i="8"/>
  <c r="K134" i="8" s="1"/>
  <c r="M134" i="8" s="1"/>
  <c r="O134" i="8" s="1"/>
  <c r="P134" i="8" s="1"/>
  <c r="I174" i="8"/>
  <c r="K174" i="8" s="1"/>
  <c r="M174" i="8" s="1"/>
  <c r="O174" i="8" s="1"/>
  <c r="P174" i="8" s="1"/>
  <c r="I50" i="8"/>
  <c r="K50" i="8" s="1"/>
  <c r="M50" i="8" s="1"/>
  <c r="O50" i="8" s="1"/>
  <c r="P50" i="8" s="1"/>
  <c r="I20" i="8"/>
  <c r="I127" i="8"/>
  <c r="K127" i="8" s="1"/>
  <c r="M127" i="8" s="1"/>
  <c r="O127" i="8" s="1"/>
  <c r="P127" i="8" s="1"/>
  <c r="I140" i="8"/>
  <c r="K140" i="8" s="1"/>
  <c r="M140" i="8" s="1"/>
  <c r="O140" i="8" s="1"/>
  <c r="P140" i="8" s="1"/>
  <c r="I156" i="8"/>
  <c r="K156" i="8" s="1"/>
  <c r="M156" i="8" s="1"/>
  <c r="O156" i="8" s="1"/>
  <c r="P156" i="8" s="1"/>
  <c r="I166" i="8"/>
  <c r="K166" i="8" s="1"/>
  <c r="M166" i="8" s="1"/>
  <c r="O166" i="8" s="1"/>
  <c r="P166" i="8" s="1"/>
  <c r="I60" i="8"/>
  <c r="K60" i="8" s="1"/>
  <c r="M60" i="8" s="1"/>
  <c r="O60" i="8" s="1"/>
  <c r="P60" i="8" s="1"/>
  <c r="M117" i="8"/>
  <c r="I126" i="8"/>
  <c r="K126" i="8" s="1"/>
  <c r="M126" i="8" s="1"/>
  <c r="O126" i="8" s="1"/>
  <c r="P126" i="8" s="1"/>
  <c r="I162" i="8"/>
  <c r="K162" i="8" s="1"/>
  <c r="M162" i="8" s="1"/>
  <c r="O162" i="8" s="1"/>
  <c r="P162" i="8" s="1"/>
  <c r="I206" i="8"/>
  <c r="K206" i="8" s="1"/>
  <c r="M206" i="8" s="1"/>
  <c r="O206" i="8" s="1"/>
  <c r="P206" i="8" s="1"/>
  <c r="I33" i="8"/>
  <c r="K33" i="8" s="1"/>
  <c r="M33" i="8" s="1"/>
  <c r="O33" i="8" s="1"/>
  <c r="P33" i="8" s="1"/>
  <c r="I36" i="8"/>
  <c r="I64" i="8"/>
  <c r="K64" i="8" s="1"/>
  <c r="M64" i="8" s="1"/>
  <c r="O64" i="8" s="1"/>
  <c r="P64" i="8" s="1"/>
  <c r="I95" i="8"/>
  <c r="K95" i="8" s="1"/>
  <c r="M95" i="8" s="1"/>
  <c r="O95" i="8" s="1"/>
  <c r="P95" i="8" s="1"/>
  <c r="I97" i="8"/>
  <c r="K97" i="8" s="1"/>
  <c r="M97" i="8" s="1"/>
  <c r="O97" i="8" s="1"/>
  <c r="P97" i="8" s="1"/>
  <c r="I100" i="8"/>
  <c r="K100" i="8" s="1"/>
  <c r="M100" i="8" s="1"/>
  <c r="O100" i="8" s="1"/>
  <c r="P100" i="8" s="1"/>
  <c r="I115" i="8"/>
  <c r="K115" i="8" s="1"/>
  <c r="M115" i="8" s="1"/>
  <c r="O115" i="8" s="1"/>
  <c r="P115" i="8" s="1"/>
  <c r="I107" i="8"/>
  <c r="K107" i="8" s="1"/>
  <c r="M107" i="8" s="1"/>
  <c r="O107" i="8" s="1"/>
  <c r="P107" i="8" s="1"/>
  <c r="I109" i="8"/>
  <c r="K109" i="8" s="1"/>
  <c r="M109" i="8" s="1"/>
  <c r="O109" i="8" s="1"/>
  <c r="P109" i="8" s="1"/>
  <c r="I113" i="8"/>
  <c r="K113" i="8" s="1"/>
  <c r="M113" i="8" s="1"/>
  <c r="O113" i="8" s="1"/>
  <c r="P113" i="8" s="1"/>
  <c r="I155" i="8"/>
  <c r="K155" i="8" s="1"/>
  <c r="M155" i="8" s="1"/>
  <c r="O155" i="8" s="1"/>
  <c r="P155" i="8" s="1"/>
  <c r="I170" i="8"/>
  <c r="I92" i="8"/>
  <c r="K92" i="8" s="1"/>
  <c r="M92" i="8" s="1"/>
  <c r="O92" i="8" s="1"/>
  <c r="P92" i="8" s="1"/>
  <c r="I40" i="8"/>
  <c r="K40" i="8" s="1"/>
  <c r="M40" i="8" s="1"/>
  <c r="O40" i="8" s="1"/>
  <c r="P40" i="8" s="1"/>
  <c r="I44" i="8"/>
  <c r="I24" i="8"/>
  <c r="I34" i="8"/>
  <c r="I54" i="8"/>
  <c r="I99" i="8"/>
  <c r="I139" i="8"/>
  <c r="I57" i="8"/>
  <c r="I17" i="8"/>
  <c r="I37" i="8"/>
  <c r="K37" i="8" s="1"/>
  <c r="I38" i="8"/>
  <c r="I122" i="8"/>
  <c r="I197" i="8"/>
  <c r="I28" i="8"/>
  <c r="K28" i="8" s="1"/>
  <c r="M28" i="8" s="1"/>
  <c r="O28" i="8" s="1"/>
  <c r="P28" i="8" s="1"/>
  <c r="I96" i="8"/>
  <c r="I124" i="8"/>
  <c r="I25" i="8"/>
  <c r="I48" i="8"/>
  <c r="I136" i="8"/>
  <c r="I123" i="8"/>
  <c r="I111" i="8"/>
  <c r="I130" i="8"/>
  <c r="I203" i="8"/>
  <c r="I211" i="8"/>
  <c r="I132" i="8"/>
  <c r="K132" i="8" s="1"/>
  <c r="M132" i="8" s="1"/>
  <c r="O132" i="8" s="1"/>
  <c r="P132" i="8" s="1"/>
  <c r="I154" i="8"/>
  <c r="I138" i="8"/>
  <c r="I202" i="8"/>
  <c r="G119" i="8" l="1"/>
  <c r="G88" i="8"/>
  <c r="G194" i="8"/>
  <c r="G213" i="8"/>
  <c r="K112" i="8"/>
  <c r="M112" i="8" s="1"/>
  <c r="O112" i="8" s="1"/>
  <c r="P112" i="8" s="1"/>
  <c r="K152" i="8"/>
  <c r="M152" i="8" s="1"/>
  <c r="O152" i="8" s="1"/>
  <c r="P152" i="8" s="1"/>
  <c r="K160" i="8"/>
  <c r="M160" i="8" s="1"/>
  <c r="O160" i="8" s="1"/>
  <c r="P160" i="8" s="1"/>
  <c r="O117" i="8"/>
  <c r="P117" i="8" s="1"/>
  <c r="P31" i="8"/>
  <c r="P67" i="8"/>
  <c r="K158" i="8"/>
  <c r="M158" i="8" s="1"/>
  <c r="O158" i="8" s="1"/>
  <c r="P158" i="8" s="1"/>
  <c r="K150" i="8"/>
  <c r="M150" i="8" s="1"/>
  <c r="O150" i="8" s="1"/>
  <c r="P150" i="8" s="1"/>
  <c r="K142" i="8"/>
  <c r="M142" i="8" s="1"/>
  <c r="O142" i="8" s="1"/>
  <c r="P142" i="8" s="1"/>
  <c r="K103" i="8"/>
  <c r="M103" i="8" s="1"/>
  <c r="O103" i="8" s="1"/>
  <c r="P103" i="8" s="1"/>
  <c r="K22" i="8"/>
  <c r="M22" i="8" s="1"/>
  <c r="O22" i="8" s="1"/>
  <c r="P22" i="8" s="1"/>
  <c r="K172" i="8"/>
  <c r="M172" i="8" s="1"/>
  <c r="O172" i="8" s="1"/>
  <c r="P172" i="8" s="1"/>
  <c r="K164" i="8"/>
  <c r="M164" i="8" s="1"/>
  <c r="O164" i="8" s="1"/>
  <c r="P164" i="8" s="1"/>
  <c r="K70" i="8"/>
  <c r="M70" i="8" s="1"/>
  <c r="O70" i="8" s="1"/>
  <c r="P70" i="8" s="1"/>
  <c r="K176" i="8"/>
  <c r="M176" i="8" s="1"/>
  <c r="O176" i="8" s="1"/>
  <c r="P176" i="8" s="1"/>
  <c r="K116" i="8"/>
  <c r="M116" i="8" s="1"/>
  <c r="O116" i="8" s="1"/>
  <c r="P116" i="8" s="1"/>
  <c r="K105" i="8"/>
  <c r="M105" i="8" s="1"/>
  <c r="O105" i="8" s="1"/>
  <c r="P105" i="8" s="1"/>
  <c r="K69" i="8"/>
  <c r="M69" i="8" s="1"/>
  <c r="O69" i="8" s="1"/>
  <c r="P69" i="8" s="1"/>
  <c r="K61" i="8"/>
  <c r="M61" i="8" s="1"/>
  <c r="O61" i="8" s="1"/>
  <c r="P61" i="8" s="1"/>
  <c r="K210" i="8"/>
  <c r="M210" i="8" s="1"/>
  <c r="O210" i="8" s="1"/>
  <c r="P210" i="8" s="1"/>
  <c r="K207" i="8"/>
  <c r="M207" i="8" s="1"/>
  <c r="O207" i="8" s="1"/>
  <c r="P207" i="8" s="1"/>
  <c r="K205" i="8"/>
  <c r="M205" i="8" s="1"/>
  <c r="O205" i="8" s="1"/>
  <c r="P205" i="8" s="1"/>
  <c r="K201" i="8"/>
  <c r="M201" i="8" s="1"/>
  <c r="O201" i="8" s="1"/>
  <c r="P201" i="8" s="1"/>
  <c r="K198" i="8"/>
  <c r="M198" i="8" s="1"/>
  <c r="O198" i="8" s="1"/>
  <c r="P198" i="8" s="1"/>
  <c r="K108" i="8"/>
  <c r="M108" i="8" s="1"/>
  <c r="O108" i="8" s="1"/>
  <c r="P108" i="8" s="1"/>
  <c r="P110" i="8" s="1"/>
  <c r="K68" i="8"/>
  <c r="M68" i="8" s="1"/>
  <c r="O68" i="8" s="1"/>
  <c r="P68" i="8" s="1"/>
  <c r="P71" i="8" s="1"/>
  <c r="K53" i="8"/>
  <c r="M53" i="8" s="1"/>
  <c r="O53" i="8" s="1"/>
  <c r="P53" i="8" s="1"/>
  <c r="K26" i="8"/>
  <c r="M26" i="8" s="1"/>
  <c r="O26" i="8" s="1"/>
  <c r="P26" i="8" s="1"/>
  <c r="K62" i="8"/>
  <c r="M62" i="8" s="1"/>
  <c r="O62" i="8" s="1"/>
  <c r="P62" i="8" s="1"/>
  <c r="K146" i="8"/>
  <c r="M146" i="8" s="1"/>
  <c r="O146" i="8" s="1"/>
  <c r="P146" i="8" s="1"/>
  <c r="K58" i="8"/>
  <c r="M58" i="8" s="1"/>
  <c r="O58" i="8" s="1"/>
  <c r="P58" i="8" s="1"/>
  <c r="K32" i="8"/>
  <c r="M32" i="8" s="1"/>
  <c r="O32" i="8" s="1"/>
  <c r="P32" i="8" s="1"/>
  <c r="K168" i="8"/>
  <c r="M168" i="8" s="1"/>
  <c r="O168" i="8" s="1"/>
  <c r="P168" i="8" s="1"/>
  <c r="K144" i="8"/>
  <c r="M144" i="8" s="1"/>
  <c r="O144" i="8" s="1"/>
  <c r="P144" i="8" s="1"/>
  <c r="K18" i="8"/>
  <c r="M18" i="8" s="1"/>
  <c r="K148" i="8"/>
  <c r="M148" i="8" s="1"/>
  <c r="O148" i="8" s="1"/>
  <c r="P148" i="8" s="1"/>
  <c r="K199" i="8"/>
  <c r="M199" i="8" s="1"/>
  <c r="O199" i="8" s="1"/>
  <c r="P199" i="8" s="1"/>
  <c r="K175" i="8"/>
  <c r="M175" i="8" s="1"/>
  <c r="O175" i="8" s="1"/>
  <c r="P175" i="8" s="1"/>
  <c r="K167" i="8"/>
  <c r="M167" i="8" s="1"/>
  <c r="O167" i="8" s="1"/>
  <c r="P167" i="8" s="1"/>
  <c r="K159" i="8"/>
  <c r="M159" i="8" s="1"/>
  <c r="O159" i="8" s="1"/>
  <c r="P159" i="8" s="1"/>
  <c r="K143" i="8"/>
  <c r="M143" i="8" s="1"/>
  <c r="O143" i="8" s="1"/>
  <c r="P143" i="8" s="1"/>
  <c r="K135" i="8"/>
  <c r="M135" i="8" s="1"/>
  <c r="O135" i="8" s="1"/>
  <c r="P135" i="8" s="1"/>
  <c r="K104" i="8"/>
  <c r="M104" i="8" s="1"/>
  <c r="O104" i="8" s="1"/>
  <c r="P104" i="8" s="1"/>
  <c r="K46" i="8"/>
  <c r="M46" i="8" s="1"/>
  <c r="O46" i="8" s="1"/>
  <c r="P46" i="8" s="1"/>
  <c r="K209" i="8"/>
  <c r="M209" i="8" s="1"/>
  <c r="O209" i="8" s="1"/>
  <c r="P209" i="8" s="1"/>
  <c r="K128" i="8"/>
  <c r="M128" i="8" s="1"/>
  <c r="O128" i="8" s="1"/>
  <c r="P128" i="8" s="1"/>
  <c r="P129" i="8" s="1"/>
  <c r="K93" i="8"/>
  <c r="M93" i="8" s="1"/>
  <c r="O93" i="8" s="1"/>
  <c r="P93" i="8" s="1"/>
  <c r="K91" i="8"/>
  <c r="M91" i="8" s="1"/>
  <c r="O91" i="8" s="1"/>
  <c r="P91" i="8" s="1"/>
  <c r="K52" i="8"/>
  <c r="M52" i="8" s="1"/>
  <c r="O52" i="8" s="1"/>
  <c r="P52" i="8" s="1"/>
  <c r="K49" i="8"/>
  <c r="M49" i="8" s="1"/>
  <c r="O49" i="8" s="1"/>
  <c r="P49" i="8" s="1"/>
  <c r="K21" i="8"/>
  <c r="M21" i="8" s="1"/>
  <c r="O21" i="8" s="1"/>
  <c r="P21" i="8" s="1"/>
  <c r="K171" i="8"/>
  <c r="M171" i="8" s="1"/>
  <c r="O171" i="8" s="1"/>
  <c r="P171" i="8" s="1"/>
  <c r="K163" i="8"/>
  <c r="M163" i="8" s="1"/>
  <c r="O163" i="8" s="1"/>
  <c r="P163" i="8" s="1"/>
  <c r="P165" i="8" s="1"/>
  <c r="K147" i="8"/>
  <c r="M147" i="8" s="1"/>
  <c r="O147" i="8" s="1"/>
  <c r="P147" i="8" s="1"/>
  <c r="K99" i="8"/>
  <c r="M99" i="8" s="1"/>
  <c r="O99" i="8" s="1"/>
  <c r="P99" i="8" s="1"/>
  <c r="P102" i="8" s="1"/>
  <c r="K124" i="8"/>
  <c r="M124" i="8" s="1"/>
  <c r="O124" i="8" s="1"/>
  <c r="P124" i="8" s="1"/>
  <c r="K41" i="8"/>
  <c r="M41" i="8" s="1"/>
  <c r="O41" i="8" s="1"/>
  <c r="P41" i="8" s="1"/>
  <c r="K56" i="8"/>
  <c r="M56" i="8" s="1"/>
  <c r="O56" i="8" s="1"/>
  <c r="P56" i="8" s="1"/>
  <c r="K42" i="8"/>
  <c r="M42" i="8" s="1"/>
  <c r="O42" i="8" s="1"/>
  <c r="P42" i="8" s="1"/>
  <c r="M37" i="8"/>
  <c r="O37" i="8" s="1"/>
  <c r="P37" i="8" s="1"/>
  <c r="K211" i="8"/>
  <c r="M211" i="8" s="1"/>
  <c r="O211" i="8" s="1"/>
  <c r="P211" i="8" s="1"/>
  <c r="K54" i="8"/>
  <c r="M54" i="8" s="1"/>
  <c r="O54" i="8" s="1"/>
  <c r="P54" i="8" s="1"/>
  <c r="K123" i="8"/>
  <c r="M123" i="8" s="1"/>
  <c r="O123" i="8" s="1"/>
  <c r="P123" i="8" s="1"/>
  <c r="K20" i="8"/>
  <c r="K203" i="8"/>
  <c r="M203" i="8" s="1"/>
  <c r="O203" i="8" s="1"/>
  <c r="P203" i="8" s="1"/>
  <c r="K44" i="8"/>
  <c r="M44" i="8" s="1"/>
  <c r="O44" i="8" s="1"/>
  <c r="P44" i="8" s="1"/>
  <c r="K170" i="8"/>
  <c r="M170" i="8" s="1"/>
  <c r="O170" i="8" s="1"/>
  <c r="P170" i="8" s="1"/>
  <c r="K154" i="8"/>
  <c r="M154" i="8" s="1"/>
  <c r="O154" i="8" s="1"/>
  <c r="P154" i="8" s="1"/>
  <c r="P157" i="8" s="1"/>
  <c r="K130" i="8"/>
  <c r="M130" i="8" s="1"/>
  <c r="O130" i="8" s="1"/>
  <c r="P130" i="8" s="1"/>
  <c r="P133" i="8" s="1"/>
  <c r="K25" i="8"/>
  <c r="M25" i="8" s="1"/>
  <c r="O25" i="8" s="1"/>
  <c r="P25" i="8" s="1"/>
  <c r="K24" i="8"/>
  <c r="M24" i="8" s="1"/>
  <c r="O24" i="8" s="1"/>
  <c r="P24" i="8" s="1"/>
  <c r="K48" i="8"/>
  <c r="M48" i="8" s="1"/>
  <c r="O48" i="8" s="1"/>
  <c r="P48" i="8" s="1"/>
  <c r="K36" i="8"/>
  <c r="K45" i="8"/>
  <c r="M45" i="8" s="1"/>
  <c r="O45" i="8" s="1"/>
  <c r="P45" i="8" s="1"/>
  <c r="K136" i="8"/>
  <c r="M136" i="8" s="1"/>
  <c r="O136" i="8" s="1"/>
  <c r="P136" i="8" s="1"/>
  <c r="K139" i="8"/>
  <c r="M139" i="8" s="1"/>
  <c r="O139" i="8" s="1"/>
  <c r="P139" i="8" s="1"/>
  <c r="K111" i="8"/>
  <c r="M111" i="8" s="1"/>
  <c r="O111" i="8" s="1"/>
  <c r="P111" i="8" s="1"/>
  <c r="K96" i="8"/>
  <c r="M96" i="8" s="1"/>
  <c r="O96" i="8" s="1"/>
  <c r="P96" i="8" s="1"/>
  <c r="P98" i="8" s="1"/>
  <c r="K38" i="8"/>
  <c r="K17" i="8"/>
  <c r="M17" i="8" s="1"/>
  <c r="K57" i="8"/>
  <c r="M57" i="8" s="1"/>
  <c r="O57" i="8" s="1"/>
  <c r="P57" i="8" s="1"/>
  <c r="K34" i="8"/>
  <c r="M34" i="8" s="1"/>
  <c r="O34" i="8" s="1"/>
  <c r="P34" i="8" s="1"/>
  <c r="K202" i="8"/>
  <c r="M202" i="8" s="1"/>
  <c r="O202" i="8" s="1"/>
  <c r="P202" i="8" s="1"/>
  <c r="K197" i="8"/>
  <c r="K122" i="8"/>
  <c r="K138" i="8"/>
  <c r="M138" i="8" s="1"/>
  <c r="O138" i="8" s="1"/>
  <c r="P138" i="8" s="1"/>
  <c r="P114" i="8" l="1"/>
  <c r="P153" i="8"/>
  <c r="O18" i="8"/>
  <c r="P18" i="8" s="1"/>
  <c r="O17" i="8"/>
  <c r="P17" i="8" s="1"/>
  <c r="P177" i="8"/>
  <c r="P161" i="8"/>
  <c r="P118" i="8"/>
  <c r="P43" i="8"/>
  <c r="P51" i="8"/>
  <c r="P27" i="8"/>
  <c r="P173" i="8"/>
  <c r="P106" i="8"/>
  <c r="P145" i="8"/>
  <c r="P63" i="8"/>
  <c r="P47" i="8"/>
  <c r="P59" i="8"/>
  <c r="P55" i="8"/>
  <c r="P35" i="8"/>
  <c r="P212" i="8"/>
  <c r="P169" i="8"/>
  <c r="P208" i="8"/>
  <c r="P204" i="8"/>
  <c r="P149" i="8"/>
  <c r="P137" i="8"/>
  <c r="P141" i="8"/>
  <c r="P94" i="8"/>
  <c r="M38" i="8"/>
  <c r="O38" i="8" s="1"/>
  <c r="P38" i="8" s="1"/>
  <c r="M36" i="8"/>
  <c r="O36" i="8" s="1"/>
  <c r="P36" i="8" s="1"/>
  <c r="M20" i="8"/>
  <c r="O20" i="8" s="1"/>
  <c r="M122" i="8"/>
  <c r="O122" i="8" s="1"/>
  <c r="P122" i="8" s="1"/>
  <c r="P125" i="8" s="1"/>
  <c r="M197" i="8"/>
  <c r="P194" i="8" l="1"/>
  <c r="E195" i="8" s="1"/>
  <c r="C25" i="5" s="1"/>
  <c r="C29" i="5" s="1"/>
  <c r="P119" i="8"/>
  <c r="E120" i="8" s="1"/>
  <c r="P19" i="8"/>
  <c r="C17" i="5"/>
  <c r="P39" i="8"/>
  <c r="P20" i="8"/>
  <c r="P23" i="8" s="1"/>
  <c r="O197" i="8"/>
  <c r="P197" i="8" s="1"/>
  <c r="P200" i="8" s="1"/>
  <c r="P213" i="8" s="1"/>
  <c r="P88" i="8" l="1"/>
  <c r="E89" i="8" s="1"/>
  <c r="E88" i="5"/>
  <c r="F88" i="5" s="1"/>
  <c r="E90" i="5"/>
  <c r="F90" i="5" s="1"/>
  <c r="E89" i="5"/>
  <c r="F89" i="5" s="1"/>
  <c r="E91" i="5"/>
  <c r="F91" i="5" s="1"/>
  <c r="E214" i="8"/>
  <c r="C9" i="5" l="1"/>
  <c r="C13" i="5" s="1"/>
  <c r="C33" i="5"/>
  <c r="C37" i="5" s="1"/>
  <c r="E96" i="5" s="1"/>
  <c r="G235" i="3"/>
  <c r="G236" i="3"/>
  <c r="G237" i="3"/>
  <c r="G238" i="3"/>
  <c r="G199" i="3"/>
  <c r="G200" i="3"/>
  <c r="G201" i="3"/>
  <c r="G203" i="3"/>
  <c r="G204" i="3"/>
  <c r="G205" i="3"/>
  <c r="G198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156" i="3"/>
  <c r="F155" i="3"/>
  <c r="F229" i="3" l="1"/>
  <c r="G239" i="3"/>
  <c r="G206" i="3"/>
  <c r="C136" i="3" l="1"/>
  <c r="F114" i="3" l="1"/>
  <c r="F69" i="3"/>
  <c r="F68" i="3"/>
  <c r="F67" i="3"/>
  <c r="F66" i="3"/>
  <c r="F65" i="3"/>
  <c r="F64" i="3"/>
  <c r="F63" i="3"/>
  <c r="F61" i="3"/>
  <c r="C70" i="3"/>
  <c r="F21" i="3" l="1"/>
  <c r="F20" i="3"/>
  <c r="F19" i="3"/>
  <c r="F18" i="3"/>
  <c r="F17" i="3"/>
  <c r="F16" i="3"/>
  <c r="F15" i="3"/>
  <c r="F14" i="3"/>
  <c r="F13" i="3"/>
  <c r="F12" i="3"/>
  <c r="F11" i="3"/>
  <c r="F10" i="3"/>
  <c r="D87" i="5"/>
  <c r="F22" i="3" l="1"/>
  <c r="D97" i="5" l="1"/>
  <c r="D96" i="5"/>
  <c r="D95" i="5"/>
  <c r="D94" i="5"/>
  <c r="C87" i="5"/>
  <c r="D86" i="5"/>
  <c r="C86" i="5"/>
  <c r="D85" i="5"/>
  <c r="C85" i="5"/>
  <c r="D84" i="5"/>
  <c r="C84" i="5"/>
  <c r="D83" i="5"/>
  <c r="C83" i="5"/>
  <c r="D82" i="5"/>
  <c r="C82" i="5"/>
  <c r="C97" i="5" s="1"/>
  <c r="D81" i="5"/>
  <c r="C81" i="5"/>
  <c r="D80" i="5"/>
  <c r="C80" i="5"/>
  <c r="D79" i="5"/>
  <c r="C79" i="5"/>
  <c r="D78" i="5"/>
  <c r="C78" i="5"/>
  <c r="C96" i="5" s="1"/>
  <c r="D77" i="5"/>
  <c r="C77" i="5"/>
  <c r="D76" i="5"/>
  <c r="C76" i="5"/>
  <c r="D75" i="5"/>
  <c r="C75" i="5"/>
  <c r="C95" i="5" s="1"/>
  <c r="D74" i="5"/>
  <c r="C74" i="5"/>
  <c r="D71" i="5"/>
  <c r="D70" i="5"/>
  <c r="D69" i="5"/>
  <c r="D68" i="5"/>
  <c r="D66" i="5"/>
  <c r="D65" i="5"/>
  <c r="D64" i="5"/>
  <c r="D92" i="5" l="1"/>
  <c r="C94" i="5"/>
  <c r="C98" i="5" s="1"/>
  <c r="C92" i="5"/>
  <c r="D98" i="5"/>
  <c r="D72" i="5"/>
  <c r="C21" i="5" l="1"/>
  <c r="E69" i="5" l="1"/>
  <c r="F69" i="5" s="1"/>
  <c r="E53" i="5"/>
  <c r="E58" i="5"/>
  <c r="F58" i="5" s="1"/>
  <c r="E60" i="5"/>
  <c r="F60" i="5" s="1"/>
  <c r="E57" i="5"/>
  <c r="F57" i="5" s="1"/>
  <c r="E59" i="5"/>
  <c r="F59" i="5" s="1"/>
  <c r="E76" i="5"/>
  <c r="F76" i="5" s="1"/>
  <c r="E86" i="5"/>
  <c r="F86" i="5" s="1"/>
  <c r="E70" i="5"/>
  <c r="F70" i="5" s="1"/>
  <c r="E56" i="5"/>
  <c r="E45" i="5"/>
  <c r="E95" i="5"/>
  <c r="F95" i="5" s="1"/>
  <c r="F96" i="5"/>
  <c r="E78" i="5"/>
  <c r="F78" i="5" s="1"/>
  <c r="E85" i="5"/>
  <c r="F85" i="5" s="1"/>
  <c r="E87" i="5"/>
  <c r="F87" i="5" s="1"/>
  <c r="E74" i="5"/>
  <c r="F74" i="5" s="1"/>
  <c r="E82" i="5"/>
  <c r="F82" i="5" s="1"/>
  <c r="E75" i="5"/>
  <c r="F75" i="5" s="1"/>
  <c r="E80" i="5"/>
  <c r="F80" i="5" s="1"/>
  <c r="E83" i="5"/>
  <c r="F83" i="5" s="1"/>
  <c r="E84" i="5"/>
  <c r="F84" i="5" s="1"/>
  <c r="E77" i="5"/>
  <c r="F77" i="5" s="1"/>
  <c r="E52" i="5"/>
  <c r="E47" i="5"/>
  <c r="E71" i="5"/>
  <c r="F71" i="5" s="1"/>
  <c r="E64" i="5"/>
  <c r="F64" i="5" s="1"/>
  <c r="E68" i="5"/>
  <c r="F68" i="5" s="1"/>
  <c r="E66" i="5"/>
  <c r="F66" i="5" s="1"/>
  <c r="E65" i="5"/>
  <c r="F65" i="5" s="1"/>
  <c r="E81" i="5"/>
  <c r="F81" i="5" s="1"/>
  <c r="E94" i="5"/>
  <c r="F94" i="5" s="1"/>
  <c r="E79" i="5"/>
  <c r="F79" i="5" s="1"/>
  <c r="E97" i="5"/>
  <c r="F97" i="5" s="1"/>
  <c r="E51" i="5"/>
  <c r="E43" i="5"/>
  <c r="E49" i="5"/>
  <c r="E44" i="5"/>
  <c r="E48" i="5"/>
  <c r="E55" i="5"/>
  <c r="E46" i="5"/>
  <c r="E50" i="5"/>
  <c r="E54" i="5"/>
  <c r="C159" i="3"/>
  <c r="C56" i="5" s="1"/>
  <c r="C55" i="5"/>
  <c r="C54" i="5"/>
  <c r="C53" i="5"/>
  <c r="C71" i="5" s="1"/>
  <c r="C124" i="3"/>
  <c r="C52" i="5" s="1"/>
  <c r="C70" i="5" s="1"/>
  <c r="C115" i="3"/>
  <c r="C51" i="5" s="1"/>
  <c r="C104" i="3"/>
  <c r="C94" i="3"/>
  <c r="C49" i="5" s="1"/>
  <c r="C48" i="5"/>
  <c r="C68" i="5" s="1"/>
  <c r="C47" i="5"/>
  <c r="C69" i="5" s="1"/>
  <c r="C55" i="3"/>
  <c r="C46" i="5" s="1"/>
  <c r="C33" i="3"/>
  <c r="C44" i="5" l="1"/>
  <c r="C65" i="5" s="1"/>
  <c r="F72" i="5"/>
  <c r="C50" i="5"/>
  <c r="C43" i="5"/>
  <c r="C64" i="5" s="1"/>
  <c r="F92" i="5"/>
  <c r="F98" i="5"/>
  <c r="D10" i="10" l="1"/>
  <c r="D9" i="10"/>
  <c r="D11" i="10"/>
  <c r="F158" i="3" l="1"/>
  <c r="F157" i="3"/>
  <c r="F152" i="3"/>
  <c r="F149" i="3"/>
  <c r="F147" i="3"/>
  <c r="F145" i="3"/>
  <c r="F143" i="3"/>
  <c r="F142" i="3"/>
  <c r="F141" i="3"/>
  <c r="F139" i="3"/>
  <c r="F138" i="3"/>
  <c r="F137" i="3"/>
  <c r="F135" i="3"/>
  <c r="F134" i="3"/>
  <c r="F133" i="3"/>
  <c r="F132" i="3"/>
  <c r="F131" i="3"/>
  <c r="F130" i="3"/>
  <c r="F129" i="3"/>
  <c r="F128" i="3"/>
  <c r="F127" i="3"/>
  <c r="F126" i="3"/>
  <c r="F125" i="3"/>
  <c r="F136" i="3" l="1"/>
  <c r="F150" i="3"/>
  <c r="D55" i="5" s="1"/>
  <c r="F55" i="5" s="1"/>
  <c r="F159" i="3"/>
  <c r="D56" i="5" s="1"/>
  <c r="F56" i="5" s="1"/>
  <c r="F140" i="3"/>
  <c r="D54" i="5" s="1"/>
  <c r="F54" i="5" s="1"/>
  <c r="D53" i="5" l="1"/>
  <c r="F53" i="5" s="1"/>
  <c r="F105" i="3" l="1"/>
  <c r="F123" i="3"/>
  <c r="F122" i="3"/>
  <c r="F121" i="3"/>
  <c r="F120" i="3"/>
  <c r="F119" i="3"/>
  <c r="F116" i="3"/>
  <c r="C42" i="3"/>
  <c r="F44" i="3"/>
  <c r="F43" i="3"/>
  <c r="F41" i="3"/>
  <c r="F40" i="3"/>
  <c r="F39" i="3"/>
  <c r="F38" i="3"/>
  <c r="F37" i="3"/>
  <c r="F36" i="3"/>
  <c r="F35" i="3"/>
  <c r="F34" i="3"/>
  <c r="F46" i="3"/>
  <c r="F47" i="3"/>
  <c r="F48" i="3"/>
  <c r="F49" i="3"/>
  <c r="F50" i="3"/>
  <c r="F51" i="3"/>
  <c r="F52" i="3"/>
  <c r="F53" i="3"/>
  <c r="F54" i="3"/>
  <c r="F56" i="3"/>
  <c r="F57" i="3"/>
  <c r="F58" i="3"/>
  <c r="F59" i="3"/>
  <c r="F60" i="3"/>
  <c r="F62" i="3"/>
  <c r="F71" i="3"/>
  <c r="F72" i="3"/>
  <c r="F73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6" i="3"/>
  <c r="F107" i="3"/>
  <c r="F108" i="3"/>
  <c r="F109" i="3"/>
  <c r="F110" i="3"/>
  <c r="F111" i="3"/>
  <c r="F112" i="3"/>
  <c r="F113" i="3"/>
  <c r="F32" i="3"/>
  <c r="F23" i="3"/>
  <c r="F31" i="3"/>
  <c r="F30" i="3"/>
  <c r="F29" i="3"/>
  <c r="F28" i="3"/>
  <c r="F27" i="3"/>
  <c r="F26" i="3"/>
  <c r="F25" i="3"/>
  <c r="F24" i="3"/>
  <c r="F117" i="3"/>
  <c r="F84" i="3" l="1"/>
  <c r="F33" i="3"/>
  <c r="F70" i="3"/>
  <c r="F55" i="3"/>
  <c r="C45" i="3"/>
  <c r="C193" i="3" s="1"/>
  <c r="E193" i="3"/>
  <c r="F94" i="3"/>
  <c r="D49" i="5" s="1"/>
  <c r="F49" i="5" s="1"/>
  <c r="F115" i="3"/>
  <c r="F104" i="3"/>
  <c r="F118" i="3"/>
  <c r="F124" i="3" s="1"/>
  <c r="F42" i="3" l="1"/>
  <c r="F45" i="3" s="1"/>
  <c r="F193" i="3" s="1"/>
  <c r="C45" i="5"/>
  <c r="C66" i="5" s="1"/>
  <c r="C72" i="5" s="1"/>
  <c r="D52" i="5"/>
  <c r="F52" i="5" s="1"/>
  <c r="D48" i="5"/>
  <c r="F48" i="5" s="1"/>
  <c r="D44" i="5"/>
  <c r="F44" i="5" s="1"/>
  <c r="D47" i="5"/>
  <c r="F47" i="5" s="1"/>
  <c r="D43" i="5"/>
  <c r="D50" i="5"/>
  <c r="F50" i="5" s="1"/>
  <c r="D46" i="5"/>
  <c r="F46" i="5" s="1"/>
  <c r="D51" i="5"/>
  <c r="F51" i="5" s="1"/>
  <c r="D45" i="5" l="1"/>
  <c r="F45" i="5" s="1"/>
  <c r="C61" i="5"/>
  <c r="F43" i="5"/>
  <c r="F61" i="5" l="1"/>
  <c r="F99" i="5" s="1"/>
  <c r="D61" i="5"/>
  <c r="D8" i="10" l="1"/>
  <c r="D12" i="10" s="1"/>
  <c r="D13" i="10" l="1"/>
  <c r="D14" i="10" s="1"/>
</calcChain>
</file>

<file path=xl/comments1.xml><?xml version="1.0" encoding="utf-8"?>
<comments xmlns="http://schemas.openxmlformats.org/spreadsheetml/2006/main">
  <authors>
    <author>user</author>
  </authors>
  <commentList>
    <comment ref="N11" authorId="0" shapeId="0">
      <text>
        <r>
          <rPr>
            <sz val="9"/>
            <color indexed="81"/>
            <rFont val="Tahoma"/>
            <family val="2"/>
            <charset val="186"/>
          </rPr>
          <t xml:space="preserve">Kolonu Nr.13 Pretendents aizpilda saskaņā ar Valstī noteikto uzņēmējdarbības riska nodevu vienam darbiniekam
</t>
        </r>
      </text>
    </comment>
    <comment ref="C1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3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3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4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4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4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5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5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6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6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6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7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7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8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8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91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95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99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03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07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11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15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2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2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3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3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3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4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4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5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5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5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6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6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7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74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78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82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8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90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197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1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5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09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  <comment ref="C216" authorId="0" shapeId="0">
      <text>
        <r>
          <rPr>
            <sz val="9"/>
            <color indexed="81"/>
            <rFont val="Tahoma"/>
            <charset val="1"/>
          </rPr>
          <t xml:space="preserve">Kolonnu Nr. 3 Pretendents papildina pēc vajadzības gadījumā, ja pakalpojuma izpildē iesaistītie darbinieki ir ar atšķirīgu stundu skaitu vai stundas likmi.
</t>
        </r>
      </text>
    </comment>
  </commentList>
</comments>
</file>

<file path=xl/sharedStrings.xml><?xml version="1.0" encoding="utf-8"?>
<sst xmlns="http://schemas.openxmlformats.org/spreadsheetml/2006/main" count="838" uniqueCount="332">
  <si>
    <t>Nr.p.k.</t>
  </si>
  <si>
    <t>Pakalpojums</t>
  </si>
  <si>
    <t>Dzirciema iela 16, Rīga</t>
  </si>
  <si>
    <t>Kronvalda bulvāris 9, Rīga</t>
  </si>
  <si>
    <t>Anniņmuižas bulvāris 26a, Rīga</t>
  </si>
  <si>
    <t>J.Asara iela 5, Rīga</t>
  </si>
  <si>
    <t>Kapseļu iela 23, Rīga</t>
  </si>
  <si>
    <t>Dzirciema ielā 16</t>
  </si>
  <si>
    <t>Kronvalda bulv. 9</t>
  </si>
  <si>
    <t>J.Asara iela 5</t>
  </si>
  <si>
    <t>Anniņmuižas bulvāris 26a</t>
  </si>
  <si>
    <t>Kronvalda bulv.9</t>
  </si>
  <si>
    <t>Kapseļu iela 23</t>
  </si>
  <si>
    <t>Kapseļu iela 8</t>
  </si>
  <si>
    <t>Rātsupītes iela 5</t>
  </si>
  <si>
    <t>Arhīvs/ biroja noliktava</t>
  </si>
  <si>
    <t>Ēdamzāle</t>
  </si>
  <si>
    <t>Gaiteņi/ ieejas halles</t>
  </si>
  <si>
    <t>Ģērbtuve</t>
  </si>
  <si>
    <t>Kāpnes</t>
  </si>
  <si>
    <t>Laboratorija</t>
  </si>
  <si>
    <t>Lifti</t>
  </si>
  <si>
    <t>Objekts</t>
  </si>
  <si>
    <t>Biroja virtuve</t>
  </si>
  <si>
    <t>3.1.</t>
  </si>
  <si>
    <t>3.2.</t>
  </si>
  <si>
    <t>Kopā:</t>
  </si>
  <si>
    <t>Objekti</t>
  </si>
  <si>
    <r>
      <t>Telpu uzkopjamās platības objektos (m</t>
    </r>
    <r>
      <rPr>
        <b/>
        <vertAlign val="superscript"/>
        <sz val="10"/>
        <color indexed="8"/>
        <rFont val="Arial"/>
        <family val="2"/>
        <charset val="186"/>
      </rPr>
      <t>2</t>
    </r>
    <r>
      <rPr>
        <b/>
        <sz val="10"/>
        <color indexed="8"/>
        <rFont val="Arial"/>
        <family val="2"/>
        <charset val="186"/>
      </rPr>
      <t xml:space="preserve">) </t>
    </r>
  </si>
  <si>
    <t>Skaidrojumi:</t>
  </si>
  <si>
    <t>2. Kolonna: Pasūtītāja norādītās telpu platības pēc to pielietojuma saskaņā ar LPUAA noteiktajiem noramtīviem.</t>
  </si>
  <si>
    <t>4. Kolonna: Pasūtītāja noteiktās uzkopšanas reize nedēļā.</t>
  </si>
  <si>
    <t>1. Kolonna: Pasūtītāja noteikto Objektu adreses.</t>
  </si>
  <si>
    <t>3. Kolonna: Pasūtītāja norādītās telpu uzkopjamās platības Objektos.</t>
  </si>
  <si>
    <t>3. Kolonna: Pasūtītāja noteiktās telpu ikdienas uzturēšanas reize nedēļā, ko nodrošina dezūrapkopēja (dienas serviss).</t>
  </si>
  <si>
    <t>Dežūrapkopēju posteņu kopējais darba  laiks dienā (h)</t>
  </si>
  <si>
    <t xml:space="preserve">Pretendenta plānotās darba stundas kopā  mēnesī noteikto platību uzturēšanai </t>
  </si>
  <si>
    <t xml:space="preserve">4. Kolonna: Pasūtītāja noteiktais nepieciesamais dežūrapkopēju posteņu daudzums telpu ikdienas uzturēšanai (dienā),ko nodrošina dežūrapkopējas (dienas serviss).  </t>
  </si>
  <si>
    <t>Teritorija bez adreses Kad.Nr. 01000640116</t>
  </si>
  <si>
    <t>Telpu un teritorijas uzkopšanas pakalpojuma darba efektivitāte objektos saskaņā ar Pasūtītāja noteikto uzkopšanas programmu.</t>
  </si>
  <si>
    <t>Telpu ikdienas uzturēšana (dienas nedēļā)</t>
  </si>
  <si>
    <t>Teritotiju ikdienas uzturēšana (dienas nedēļā)</t>
  </si>
  <si>
    <r>
      <t>Teritorijas uzkopjamās platības objektos (m</t>
    </r>
    <r>
      <rPr>
        <b/>
        <vertAlign val="superscript"/>
        <sz val="10"/>
        <color indexed="8"/>
        <rFont val="Arial"/>
        <family val="2"/>
        <charset val="186"/>
      </rPr>
      <t>2</t>
    </r>
    <r>
      <rPr>
        <b/>
        <sz val="10"/>
        <color indexed="8"/>
        <rFont val="Arial"/>
        <family val="2"/>
        <charset val="186"/>
      </rPr>
      <t>)</t>
    </r>
  </si>
  <si>
    <t>2. Kolonna: Pasūtītāja norādītās teritoriju platības objektos, kuru ikdienas pamatuzkopšanu nodrošina Izpildītājs</t>
  </si>
  <si>
    <r>
      <t xml:space="preserve">7. Kolonna: Aizpilda Pretendents, norādot plānoto darbinieku skaitu (par pamatu Pasūtītāja noteiktais telpu ikdienas pamatuzkopšanai laiks ir: </t>
    </r>
    <r>
      <rPr>
        <b/>
        <sz val="10"/>
        <rFont val="Arial"/>
        <family val="2"/>
        <charset val="186"/>
      </rPr>
      <t xml:space="preserve">objektos: Mārupes ielā 17/17a no plkst. 10:00 līdz 13:00,  pārējos RSU Objektos ikdienas telpu aktīvo uzkopšanu  Izpildītājs veic ārpus RSU darba laika (RSU darba laiks pirmdienās – piektdienās no plkst.8:00-20:00, sestdienās no plkst. 8:00-18:00). </t>
    </r>
  </si>
  <si>
    <r>
      <rPr>
        <b/>
        <u/>
        <sz val="10"/>
        <rFont val="Arial"/>
        <family val="2"/>
        <charset val="186"/>
      </rPr>
      <t>1. Tabula</t>
    </r>
    <r>
      <rPr>
        <b/>
        <sz val="10"/>
        <rFont val="Arial"/>
        <family val="2"/>
        <charset val="186"/>
      </rPr>
      <t>:Telpu ikdienas uzkopšana atbilstoši Pasūtītāja prasībām (2. pielikums. Tehniskā  specifikācija.Telpu uzkopšanas programma).</t>
    </r>
  </si>
  <si>
    <r>
      <rPr>
        <b/>
        <u/>
        <sz val="10"/>
        <rFont val="Arial"/>
        <family val="2"/>
        <charset val="186"/>
      </rPr>
      <t>2. Tabula</t>
    </r>
    <r>
      <rPr>
        <b/>
        <sz val="10"/>
        <rFont val="Arial"/>
        <family val="2"/>
        <charset val="186"/>
      </rPr>
      <t>:Dežūrapkopējas (dienas servisa nodrošināšana atbilstoši Pasūtītāja prasībām  (2. pielikums. Tehniskā  specifikācija.Telpu uzkopšanas programma).</t>
    </r>
  </si>
  <si>
    <t>Telpu pamat-uzkopšanas reizes nedēļā</t>
  </si>
  <si>
    <t>Konferenču telpas</t>
  </si>
  <si>
    <t>Teritorijas pamatuzkop šanas reizes nedēļā</t>
  </si>
  <si>
    <r>
      <t xml:space="preserve">4. Kolonna: Pasūtītāja noteiktais sētnieku  daudzums, kas Izpildītājam jānodrošina teritorijas uzturēšanas darbu veikšanai objektos dienas laikā no plkst. </t>
    </r>
    <r>
      <rPr>
        <b/>
        <sz val="10"/>
        <rFont val="Arial"/>
        <family val="2"/>
        <charset val="186"/>
      </rPr>
      <t>8:00 līdz 17:00.</t>
    </r>
  </si>
  <si>
    <t>%</t>
  </si>
  <si>
    <t xml:space="preserve">7. Kolonna: Aizpilda Pretendents, norādot plānoto dežūrapkopēju skaitu objektos, lai nodrošinātu Pasūtītāja noteikto telpu ikdienas uzturēšanu (dienas serviss). </t>
  </si>
  <si>
    <t>Hipokrāta iela 3</t>
  </si>
  <si>
    <t>Kristapa iela 30</t>
  </si>
  <si>
    <t>Dzirciema iela 20 k-3</t>
  </si>
  <si>
    <t>Lifts</t>
  </si>
  <si>
    <t>Dzirciema iela 20, k-1</t>
  </si>
  <si>
    <t>Dzirciema 20, k-2</t>
  </si>
  <si>
    <t>Dzirciema iela 20, k-3</t>
  </si>
  <si>
    <t>Dzirciema iela 20, k-6</t>
  </si>
  <si>
    <t>Konsula iela 21 un Jūrmalas gatve</t>
  </si>
  <si>
    <t>Palasta iela 3</t>
  </si>
  <si>
    <t>1.1.</t>
  </si>
  <si>
    <t>Dzirciema iela 16</t>
  </si>
  <si>
    <t>1.2.</t>
  </si>
  <si>
    <t>Kronvalda bulvāris 9</t>
  </si>
  <si>
    <t>1.1.1.</t>
  </si>
  <si>
    <t>1.1.2.</t>
  </si>
  <si>
    <t>1.2.1.</t>
  </si>
  <si>
    <t>1.2.2.</t>
  </si>
  <si>
    <t>1.1.3.</t>
  </si>
  <si>
    <t>1.1.4.</t>
  </si>
  <si>
    <t>Dzirciema iela 20 k-1</t>
  </si>
  <si>
    <t>Dzirciema iela 20 k-2</t>
  </si>
  <si>
    <t>Dzirciema iela 20 k-6</t>
  </si>
  <si>
    <t>1.2.3.</t>
  </si>
  <si>
    <t>1.2.4.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</si>
  <si>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</si>
  <si>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</si>
  <si>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</si>
  <si>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</si>
  <si>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</si>
  <si>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</si>
  <si>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</si>
  <si>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</si>
  <si>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</si>
  <si>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2.1.10.</t>
  </si>
  <si>
    <t>2.1.11.</t>
  </si>
  <si>
    <t>2.1.12.</t>
  </si>
  <si>
    <t>2.1.13.</t>
  </si>
  <si>
    <t>2.1.9.</t>
  </si>
  <si>
    <t>Teritorija bez adreses</t>
  </si>
  <si>
    <t>2.1.14.</t>
  </si>
  <si>
    <t>Cigoriņu iela 3, Rīga</t>
  </si>
  <si>
    <t>2.2.</t>
  </si>
  <si>
    <t>2.2.1.</t>
  </si>
  <si>
    <t>2.2.2.</t>
  </si>
  <si>
    <t>2.2.3.</t>
  </si>
  <si>
    <t>2.2.4.</t>
  </si>
  <si>
    <t>2.2.5.</t>
  </si>
  <si>
    <t>Nr.</t>
  </si>
  <si>
    <t>Mērvienība</t>
  </si>
  <si>
    <r>
      <t>m</t>
    </r>
    <r>
      <rPr>
        <b/>
        <i/>
        <vertAlign val="superscript"/>
        <sz val="10"/>
        <rFont val="Calibri"/>
        <family val="2"/>
        <charset val="186"/>
      </rPr>
      <t>2</t>
    </r>
  </si>
  <si>
    <t>1.1. Telpu ikdienas uzkopšana (pamatuzkopšana):</t>
  </si>
  <si>
    <t>1.2. Telpu ikdienas uzturēšana (dežūruzkopšana):</t>
  </si>
  <si>
    <t>1.3.1.</t>
  </si>
  <si>
    <t>1.3.2.</t>
  </si>
  <si>
    <t>1.4.1.</t>
  </si>
  <si>
    <t>1.4.2.</t>
  </si>
  <si>
    <t>1.4.3.</t>
  </si>
  <si>
    <t>1.4.4.</t>
  </si>
  <si>
    <t>h</t>
  </si>
  <si>
    <r>
      <t>Kopējā  platība objektos (m</t>
    </r>
    <r>
      <rPr>
        <b/>
        <vertAlign val="superscript"/>
        <sz val="10"/>
        <color indexed="8"/>
        <rFont val="Calibri"/>
        <family val="2"/>
        <charset val="186"/>
      </rPr>
      <t>2</t>
    </r>
    <r>
      <rPr>
        <b/>
        <sz val="10"/>
        <color indexed="8"/>
        <rFont val="Calibri"/>
        <family val="2"/>
        <charset val="186"/>
      </rPr>
      <t>)</t>
    </r>
  </si>
  <si>
    <t>Kopā, EUR/h:</t>
  </si>
  <si>
    <t>Cena par pakalpojumu mēnesī (aizpildās automātiski)</t>
  </si>
  <si>
    <t>Pretendenta plānotās darba stundas kopā  mēnesī noteikto platību pamatuzkopšanai</t>
  </si>
  <si>
    <t>Gaiteņi/ ieejas halles ar KGUI</t>
  </si>
  <si>
    <t>Administratīvās telpas</t>
  </si>
  <si>
    <t>Klases</t>
  </si>
  <si>
    <t>Labierīcības un dušu telpas</t>
  </si>
  <si>
    <t>Gaiteņi/ ieejas halles manuāli</t>
  </si>
  <si>
    <t>Sporta zāle manuāli</t>
  </si>
  <si>
    <t>Gaiteņi/ieejas halles ar KGUI</t>
  </si>
  <si>
    <t>Ārstniecības / izmeklēšanas telpa</t>
  </si>
  <si>
    <t>Operāciju telpa</t>
  </si>
  <si>
    <t>Klientu istabas</t>
  </si>
  <si>
    <t>Ārstniecības / izmeklēšanas telpas</t>
  </si>
  <si>
    <t>Noliktavu telpas manuāli</t>
  </si>
  <si>
    <t>Dežūrapkopēju darba laiks</t>
  </si>
  <si>
    <t>8:00 - 17:00</t>
  </si>
  <si>
    <t>Pasūtītāja noteiktais  dežūrapkopēju posteņu skaits telpu uzturēšanas darbu veikšanai saskaņā ar dežūrapkopēju darba laiku</t>
  </si>
  <si>
    <t>Pretendenta faktiskais   darbinieku skaits noteikto platību uzturēšanai (Informatīvi. Aizpilda pretendents)</t>
  </si>
  <si>
    <t>Pretendenta plānotais darba stundu skaits vidēji vienā uzkopšanas reizē (Aizpilda Pretendents)</t>
  </si>
  <si>
    <t>Pretendenta faktiskais   darbinieku skaits noteikto platību pamatuzkopšanai (Informatīvi. Aizpilda Pretendents)</t>
  </si>
  <si>
    <t>Dežūrsētnieku darba laiks</t>
  </si>
  <si>
    <t>Dežūrsētnieku posteņu kopējais darba  laiks dienā (h)</t>
  </si>
  <si>
    <t>Pretendenta faktiskais   darbinieku skaits noteikto platību uzturēšanai (Informatīvi. Aizpilda Pretendents)</t>
  </si>
  <si>
    <t>5. Kolonna: Nepieciešamais stundu skaits vienā uzkopšanas reizē.</t>
  </si>
  <si>
    <t>6. Kolonna: Nepieciešamais stundu skaits mēnesī.</t>
  </si>
  <si>
    <t>2. Kolonna: Dežūrapkopēju darba laiks.</t>
  </si>
  <si>
    <t>6. Kolonna: Dežūrapkopēju kopējais stundu skaits mēnesī.</t>
  </si>
  <si>
    <t>3. Kolonna: Pasūtītāja noteiktās teritoju pamatuzkopšanas reizes nedēļā.</t>
  </si>
  <si>
    <t>4. Kolonna: Aizpilda Pretendents, norādot vidējo darba stundu skaitu vienā uzkopšanas reizē.</t>
  </si>
  <si>
    <t>5. Kolonna: Pretendneta plānotais stundu skaits mēnesī.</t>
  </si>
  <si>
    <t>6. Kolonna: Aizpilda Pretendents, norādot plānoto sētnieku skaitu objektos, lai nodrošinātu Pasūtītāja noteikto teritoriju ikdienas uzkopšanu.</t>
  </si>
  <si>
    <t>2. Kolonna: Dežūrsētnieku darba laiks.</t>
  </si>
  <si>
    <t>3. Kolonna: Pasūtītāja noteiktās dienas nedēļā teritorijas ikdienas uzturēšanai, ko nodrošina dežūrsētnieks.</t>
  </si>
  <si>
    <t>Pasūtītāja noteiktais sētnieku posteņu skaits teritorijas uzturēšanas darbu veikšanai no 8:00 līdz 17:00</t>
  </si>
  <si>
    <t>5. Kolonna: Dežūrsētnieku kopējais darba stundu skaits dienā.</t>
  </si>
  <si>
    <t>6. Kolonna: Dežūrsētnieku kopējais darba stundu skaits mēnesī.</t>
  </si>
  <si>
    <t xml:space="preserve">7. Kolonna: Aizpilda Pretendents, norādot plānoto dežūrsētnieku skaitu objektos, lai nodrošinātu Pasūtītāja noteikto teritoriju ikdienas uuzturēšanu atbilstoši uzkopšanas programmai. </t>
  </si>
  <si>
    <t>Izmaksu pozīcija</t>
  </si>
  <si>
    <t>EUR/h, bez PVN</t>
  </si>
  <si>
    <t>FINANŠU PIEDĀVĀJUMS</t>
  </si>
  <si>
    <t>Kopā ar PVN:</t>
  </si>
  <si>
    <t>Cena par vienu mērvienību, EUR bez PVN (aizpilda pretendents)</t>
  </si>
  <si>
    <t>Sadaļa</t>
  </si>
  <si>
    <t>PVN, 21%, EUR:</t>
  </si>
  <si>
    <t>(Izvērsta forma - darbinieku atalgojums)</t>
  </si>
  <si>
    <t>Pretendents aizpilda tabulu, norādot faktisko darbinieku kopējo skaitu, lai nodrošinātu pakalpojuma izpildi.</t>
  </si>
  <si>
    <t>Amats</t>
  </si>
  <si>
    <t>Stundas likme (bruto) EUR/h</t>
  </si>
  <si>
    <t>Darbinieka atalgojums</t>
  </si>
  <si>
    <t>Darbinieka izmaksas</t>
  </si>
  <si>
    <t xml:space="preserve">Darba Devēja soc.nodoklis </t>
  </si>
  <si>
    <t>Mēnesī (EUR)</t>
  </si>
  <si>
    <t>Mēnesī kopā (EUR)</t>
  </si>
  <si>
    <t>1.1. Telpu ikdienas uzkopšana.</t>
  </si>
  <si>
    <t xml:space="preserve">Apkopēja </t>
  </si>
  <si>
    <t>Apkopēja</t>
  </si>
  <si>
    <t xml:space="preserve">                                                                                                                                                                                                  </t>
  </si>
  <si>
    <t>Rātsupītes iela 5, Rīga</t>
  </si>
  <si>
    <t>Hipokrāta iela 3, Rīga</t>
  </si>
  <si>
    <t>Dzirciema iela 20, k-1, Rīga</t>
  </si>
  <si>
    <t>Dzirciema iela 20, k-2, Rīga</t>
  </si>
  <si>
    <t>Dzirciema iela 20, k-3, Rīga</t>
  </si>
  <si>
    <t>Dzirciema iela 20, k-6, Rīga</t>
  </si>
  <si>
    <t xml:space="preserve"> Telpu ikdienas pamatuzkopšana kopā mēnesī:</t>
  </si>
  <si>
    <t xml:space="preserve">1.2. Telpu ikdienas uzturēšana </t>
  </si>
  <si>
    <t xml:space="preserve">Dežūrapkopēja </t>
  </si>
  <si>
    <t>Dežūrapkopēja</t>
  </si>
  <si>
    <t xml:space="preserve"> Telpu ikdienas uzturēšana kopā mēnesī:</t>
  </si>
  <si>
    <t>Sētnieks</t>
  </si>
  <si>
    <t xml:space="preserve">Sētnieks </t>
  </si>
  <si>
    <t xml:space="preserve"> Teritorijas ikdienas pamatuzkopšana kopā mēnesī:</t>
  </si>
  <si>
    <t xml:space="preserve"> Teritorijas ikdienas uzturēšana kopā:</t>
  </si>
  <si>
    <t>Skaidrojumi.</t>
  </si>
  <si>
    <t>1. Kolonna: Konkrētā Objekta adrese.</t>
  </si>
  <si>
    <t>4. Kolonna: Pretendents norāda darbinieka bruto stundas likmi (EUR/h).</t>
  </si>
  <si>
    <t>Darba stundas mēnesī, h (vienam cilvēkam)</t>
  </si>
  <si>
    <t>Cilvēku skaits</t>
  </si>
  <si>
    <t>Viena darbinieka izmaksas mēnesī</t>
  </si>
  <si>
    <t>Visu darbinieku izmaksas mēnesī</t>
  </si>
  <si>
    <t>Darba alga (vienam darbiniekam) (bruto)</t>
  </si>
  <si>
    <t xml:space="preserve"> Noteiktais slimības naudas uzkrājums vienam darbiniekam</t>
  </si>
  <si>
    <t>Atalgojums vienam darbiniekam (bruto)</t>
  </si>
  <si>
    <t>Darba Devēja soc.nodoklis vienam darbiniekam</t>
  </si>
  <si>
    <t>Riska nodeva vienam darbiniekam</t>
  </si>
  <si>
    <t>Stundu skaits kopā (aizpildās automātiski)</t>
  </si>
  <si>
    <t>Aizpildās automātiski (EUR)</t>
  </si>
  <si>
    <t>Vidējā stunas tarifa likme, EUR:</t>
  </si>
  <si>
    <t>5. Kolonna: Pretendents norāda viena darbinieka plānotās darba stundas mēnesī.</t>
  </si>
  <si>
    <t xml:space="preserve">12. Kolonna: Pretendents norāda Darba devēja valsts sociālās apdrošināšanas obligāto iemaksu likmi (VSAOI) procentuāli. Ja tiek norādīta procentu likme, kas ir zemāka par  23.59%, tad pretendentam ir jāiesniedz apliecinošs dokuments, kas apliecina, ka darbiniekam tiek piemērota pazeminātā procentu likme. </t>
  </si>
  <si>
    <t>12.1.Kolonna: Pretendents norāda Darba devēja valsts sociālās apdrošināšanas obligāto iemaksu likmi (VSAOI) euro.</t>
  </si>
  <si>
    <t>13. Kolonna: Pretendents norāda Uzņēmējdarbības riska valsts nodevu par darbinieku.</t>
  </si>
  <si>
    <t>14. Kolonna: Pretendents norāda Kopējās viena darbinieka izmaksas mēnesī.</t>
  </si>
  <si>
    <t>2. Kolonna: Posteņa Nr.</t>
  </si>
  <si>
    <t>6. Kolonna: Pretendents norāda darbinieku (posteņu) skaitu atbilstoši stundu skaitam/stundas likmei.</t>
  </si>
  <si>
    <r>
      <t xml:space="preserve">7. Kolonna: Kopējās darba stundas objektā mēnesī </t>
    </r>
    <r>
      <rPr>
        <b/>
        <i/>
        <sz val="10"/>
        <color rgb="FFFF0000"/>
        <rFont val="Arial"/>
        <family val="2"/>
        <charset val="186"/>
      </rPr>
      <t>(jāsakrīt ar darba stundām katrā objektā saskaņā ar sheetu 2_Darba efektivitāte).</t>
    </r>
  </si>
  <si>
    <t>8. Kolonna: Pretendents norāda viena darbinieka (posteņa) bruto darba algu mēnesī.</t>
  </si>
  <si>
    <t xml:space="preserve">9. Kolonna: Pretendents norāda ikmēneša uzkrājumu viena darbinieka (posteņa) atvaļinājumam. </t>
  </si>
  <si>
    <t>10. Kolonna: Pretendents norāda ikmēneša slimības naudas uzkrājumu vienam darbiniekam (postenim) slimības gadījumā.</t>
  </si>
  <si>
    <t>11. Kolonna: Pretendents norāda viena darbinieka (posteņa) atalgojums (bruto) mēnesī kopā.</t>
  </si>
  <si>
    <t>15. Kolonna: Pretendents norāda Kopējās darbinieka/darbinieku (posteņa/posteņu) izmaksas mēnesī.</t>
  </si>
  <si>
    <t>Darbaspēka izmaksas (aizpildās automātiski)*:</t>
  </si>
  <si>
    <t>Materiālu izmaksas (uzkopšanas līdzekļi, dezinfekcijas līdzekļi, atkritumu maisi, u.c.) (aizpilda Pretendents):</t>
  </si>
  <si>
    <t>Inventārs, pamatlīdzekļi, darba apģērbs (aizpilda Pretendents):</t>
  </si>
  <si>
    <t>Materiālu izmaksas (uzkopšanas līdzekļi, pretslīdes materiāli, atkritumu maisi, u.c.) (aizpilda Pretendents):</t>
  </si>
  <si>
    <t xml:space="preserve"> Uzkrājums atvaļinājumam (1/12 daļa) (vienam darbiniekam)</t>
  </si>
  <si>
    <t>Pretendenta noteiktais slimības naudas uzkrājums, %:</t>
  </si>
  <si>
    <t>Pakalpojuma stundas izmaksa (aizpildās automātiski)</t>
  </si>
  <si>
    <t>Pakalpojuma Darba stundas mēnesī</t>
  </si>
  <si>
    <t>…</t>
  </si>
  <si>
    <t>Mārupes iela 17 k-1/ 17 k-2, Rīga</t>
  </si>
  <si>
    <t>Mārupes ielā 17 k-1</t>
  </si>
  <si>
    <t>Mārupes ielā 17 k-2</t>
  </si>
  <si>
    <t>Cigoriņu iela 1</t>
  </si>
  <si>
    <t>Mārupes ielā 17 k-1,17 k-2</t>
  </si>
  <si>
    <t>Mārupes iela 17 k-1 / 17 k-2, Rīga</t>
  </si>
  <si>
    <t>Mārupes iela 17 k-1/17 k-2</t>
  </si>
  <si>
    <t>Mārupes iela 17 k-1</t>
  </si>
  <si>
    <t>Mārupes iela 17 k-2</t>
  </si>
  <si>
    <t>Darbu vadītājs</t>
  </si>
  <si>
    <t>Visi objekti</t>
  </si>
  <si>
    <t>...</t>
  </si>
  <si>
    <t>2.3.</t>
  </si>
  <si>
    <t>2.4.</t>
  </si>
  <si>
    <t>2.2.6.</t>
  </si>
  <si>
    <t>2.2.7.</t>
  </si>
  <si>
    <t>2.2.8.</t>
  </si>
  <si>
    <t>2.3.1.</t>
  </si>
  <si>
    <t>2.3.2.</t>
  </si>
  <si>
    <t>2.3.3.</t>
  </si>
  <si>
    <t>2.3.4.</t>
  </si>
  <si>
    <t>2.4.1.</t>
  </si>
  <si>
    <t>2.4.2.</t>
  </si>
  <si>
    <t>2.4.4.</t>
  </si>
  <si>
    <t>2.4.5.</t>
  </si>
  <si>
    <t>Darbu vadīšana un uzraudzība kopā:</t>
  </si>
  <si>
    <t>1. Pamatpakalpojumi</t>
  </si>
  <si>
    <t>1.4.</t>
  </si>
  <si>
    <t>1.5.</t>
  </si>
  <si>
    <t>Telpu ikdienas uzkopšana</t>
  </si>
  <si>
    <t>Telpu ikdienas uzturēšana</t>
  </si>
  <si>
    <t>Teritoriju ikdienas uzkopšana</t>
  </si>
  <si>
    <t>Teritoriju ikdienas uzturēšana</t>
  </si>
  <si>
    <t>2.Izpildītājam jānodrošina telpu ikdienas uzturēšana (dežūruzkopšana) saskaņā Pasūtītāja prasībām.</t>
  </si>
  <si>
    <r>
      <t xml:space="preserve">Kopā, EUR bez PVN </t>
    </r>
    <r>
      <rPr>
        <b/>
        <sz val="10"/>
        <color rgb="FFFF0000"/>
        <rFont val="Calibri"/>
        <family val="2"/>
        <charset val="186"/>
        <scheme val="minor"/>
      </rPr>
      <t>(VĒRTĒJAMAIS KRITĒRIJS A1)</t>
    </r>
    <r>
      <rPr>
        <b/>
        <sz val="10"/>
        <rFont val="Calibri"/>
        <family val="2"/>
        <charset val="186"/>
        <scheme val="minor"/>
      </rPr>
      <t>:</t>
    </r>
  </si>
  <si>
    <t>TĀME</t>
  </si>
  <si>
    <t>1.4. Teritorijas ikdienas uzkopšana.</t>
  </si>
  <si>
    <t>1.5. Teritorijas ikdienas uzturēšana.</t>
  </si>
  <si>
    <t>1.6. Darbu vadīšana un uzraudzība</t>
  </si>
  <si>
    <t>Cena mēnesī, EUR bez PVN (aizpildās automātiski)</t>
  </si>
  <si>
    <t>Citas izmaksas (transporta un administratīvās izmaksas) (aizpilda Pretendents):</t>
  </si>
  <si>
    <t>Hipokrāta iela 2, 13.korpuss</t>
  </si>
  <si>
    <t>Teritorija bez adreses ...173</t>
  </si>
  <si>
    <t>Kuldīgas iela 9A</t>
  </si>
  <si>
    <t>Mazā Dārza iela 4</t>
  </si>
  <si>
    <t>Sētneks</t>
  </si>
  <si>
    <t>Pilsoņu iela 13, 32.korpuss</t>
  </si>
  <si>
    <t>Kuldīgas iela 9B</t>
  </si>
  <si>
    <t>Mārupes iela 17 k-1 / 17 k-2</t>
  </si>
  <si>
    <t>J.Asara 5</t>
  </si>
  <si>
    <t>Mārupes iela 17 k-1/ 17 k-2</t>
  </si>
  <si>
    <t>Mazā dārza iela 4</t>
  </si>
  <si>
    <t>2.1.15.</t>
  </si>
  <si>
    <t>2.1.16.</t>
  </si>
  <si>
    <t>2.1.17.</t>
  </si>
  <si>
    <t>2.1.18</t>
  </si>
  <si>
    <t>Dežūrsētnieks</t>
  </si>
  <si>
    <t>2. Periodiski veicamie darbi</t>
  </si>
  <si>
    <t>3. Pēc pieprasījuma veicamie darbi</t>
  </si>
  <si>
    <r>
      <t>Kopā, EUR bez PVN</t>
    </r>
    <r>
      <rPr>
        <b/>
        <sz val="10"/>
        <color rgb="FFFF0000"/>
        <rFont val="Calibri"/>
        <family val="2"/>
        <charset val="186"/>
      </rPr>
      <t xml:space="preserve"> (VĒRTĒJAMAIS KRITĒRIJS A2)</t>
    </r>
    <r>
      <rPr>
        <b/>
        <sz val="10"/>
        <rFont val="Calibri"/>
        <family val="2"/>
        <charset val="186"/>
      </rPr>
      <t>:</t>
    </r>
  </si>
  <si>
    <r>
      <t xml:space="preserve">Papildus dežūrapkopēja darba laikā </t>
    </r>
    <r>
      <rPr>
        <b/>
        <sz val="10"/>
        <color rgb="FFFF0000"/>
        <rFont val="Calibri"/>
        <family val="2"/>
        <charset val="186"/>
      </rPr>
      <t>(VĒRTĒJAMAIS KRITĒRIJS A3</t>
    </r>
    <r>
      <rPr>
        <b/>
        <vertAlign val="subscript"/>
        <sz val="10"/>
        <color rgb="FFFF0000"/>
        <rFont val="Calibri"/>
        <family val="2"/>
        <charset val="186"/>
      </rPr>
      <t>1</t>
    </r>
    <r>
      <rPr>
        <b/>
        <sz val="10"/>
        <color rgb="FFFF0000"/>
        <rFont val="Calibri"/>
        <family val="2"/>
        <charset val="186"/>
      </rPr>
      <t>)</t>
    </r>
  </si>
  <si>
    <r>
      <t xml:space="preserve">Papildus dežūrapkopēja ārpus darba laika </t>
    </r>
    <r>
      <rPr>
        <b/>
        <sz val="10"/>
        <color rgb="FFFF0000"/>
        <rFont val="Calibri"/>
        <family val="2"/>
        <charset val="186"/>
      </rPr>
      <t>(VĒRTĒJAMAIS KRITĒRIJS A3</t>
    </r>
    <r>
      <rPr>
        <b/>
        <vertAlign val="subscript"/>
        <sz val="10"/>
        <color rgb="FFFF0000"/>
        <rFont val="Calibri"/>
        <family val="2"/>
        <charset val="186"/>
      </rPr>
      <t>2</t>
    </r>
    <r>
      <rPr>
        <b/>
        <sz val="10"/>
        <color rgb="FFFF0000"/>
        <rFont val="Calibri"/>
        <family val="2"/>
        <charset val="186"/>
      </rPr>
      <t>)</t>
    </r>
  </si>
  <si>
    <r>
      <t>Pretendenta piedāvātā vidējā uzkopjamās platības efektivitāte, m</t>
    </r>
    <r>
      <rPr>
        <b/>
        <vertAlign val="superscript"/>
        <sz val="8"/>
        <color rgb="FFFF0000"/>
        <rFont val="Arial"/>
        <family val="2"/>
        <charset val="186"/>
      </rPr>
      <t>2</t>
    </r>
    <r>
      <rPr>
        <b/>
        <sz val="8"/>
        <color rgb="FFFF0000"/>
        <rFont val="Arial"/>
        <family val="2"/>
        <charset val="186"/>
      </rPr>
      <t>/h vienā uzkopšanas reizē (gadījumā, ja līguma izpildes laikā tiks pievienots kāds objekts, kurā jāuzkopj teritotija, Pretendenta piedāvātā vidējā uzkopjamās platības efektivitāte tiks izmantota, lai aprēķinātu nepieciešamo stundu skaitu):</t>
    </r>
  </si>
  <si>
    <t>1. Pakalpojuma stundas likme (Pretendents aizpilda tikai baltās šūnas)</t>
  </si>
  <si>
    <r>
      <t>* Darbaspēka stundas likme ir atšifrēta sheetā 3_</t>
    </r>
    <r>
      <rPr>
        <b/>
        <sz val="10"/>
        <rFont val="Calibri"/>
        <family val="2"/>
        <charset val="186"/>
        <scheme val="minor"/>
      </rPr>
      <t>Darbinieku atalgojuma veid.</t>
    </r>
  </si>
  <si>
    <t>Pakalpojumā iesaistīto darbinieku faktiskais daudzums un atalgojums.</t>
  </si>
  <si>
    <t>Pilsoņu iela 13, 13. un 11.korpuss</t>
  </si>
  <si>
    <t>13:00 - 17:00</t>
  </si>
  <si>
    <r>
      <t xml:space="preserve">5. Kolonna: Pasūtītāja noteiktais dežūrapkopēju posteņu (dienas servisa) kopējais nepieciešamais darba stundu skaits dienā. Ņemot  vērā, ka dienas serviss telpu ikdienas uzturēšanu nodrošina no plkst. 8:00 līdz 17:00 </t>
    </r>
    <r>
      <rPr>
        <sz val="10"/>
        <color rgb="FF7030A0"/>
        <rFont val="Arial"/>
        <family val="2"/>
        <charset val="186"/>
      </rPr>
      <t>(dienesta viesnīcās no 13:00-17:00)</t>
    </r>
  </si>
  <si>
    <t>Pilsoņu iela 13, Rīga 13. un 11.korpuss</t>
  </si>
  <si>
    <t xml:space="preserve">Kristapa iela 30, Rīga </t>
  </si>
  <si>
    <t>Cigoriņu iela 3</t>
  </si>
  <si>
    <t>J. Asara iela 5</t>
  </si>
  <si>
    <t>Pilsoņu iela 13, 13. un 11. korpuss</t>
  </si>
  <si>
    <t>Kapseļu iela  23</t>
  </si>
  <si>
    <r>
      <t xml:space="preserve">Pretendenta faktiskais   darbinieku skaits noteikto platību uzkopšanai objektos </t>
    </r>
    <r>
      <rPr>
        <b/>
        <sz val="10"/>
        <color rgb="FFFF0000"/>
        <rFont val="Arial"/>
        <family val="2"/>
        <charset val="186"/>
      </rPr>
      <t>(Informatīvi. Aizpilda Pretendents)</t>
    </r>
  </si>
  <si>
    <t>Logu mazgāšana (t.sk. rāmis) no iekšpuse</t>
  </si>
  <si>
    <t>Logu mazgāšana (t.sk. rāmis) no ārpuses</t>
  </si>
  <si>
    <t>1.3. Teritorijas ikdienas uzkopšana (pamatuzkopšana):</t>
  </si>
  <si>
    <t>1.4. Teritorijas ikdienas uzturēšana (dežūruzkopšana):</t>
  </si>
  <si>
    <t>2. Pamatpakalpojumu (telpu ikdienas uzkopšana (2.1), telpu ikdienas uzturēšana (2.2), teritoriju ikdienas uzkopšana (2.3), teritoriju ikdienas uzturēšana (2.4)) izmaksu sadalījums pa objektiem (aizpildās automātiski).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</si>
  <si>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</si>
  <si>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</si>
  <si>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</si>
  <si>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</si>
  <si>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</si>
  <si>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</si>
  <si>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</si>
  <si>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</si>
  <si>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</si>
  <si>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</si>
  <si>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</si>
  <si>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</si>
  <si>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</si>
  <si>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</si>
  <si>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Kopā (2.1. + 2.2. + 2.3. + 2.4.):</t>
  </si>
  <si>
    <t>1.3.3.</t>
  </si>
  <si>
    <t>1.3.4.</t>
  </si>
  <si>
    <r>
      <t>Pretendentam nepieciešamais uzkopšanas laiks (h) 1 reizē</t>
    </r>
    <r>
      <rPr>
        <b/>
        <sz val="10"/>
        <color rgb="FFFF0000"/>
        <rFont val="Arial"/>
        <family val="2"/>
        <charset val="186"/>
      </rPr>
      <t xml:space="preserve"> (Aizpilda Pretendents)</t>
    </r>
  </si>
  <si>
    <t>3. Kolonna: Pretendents norāda Servisa darbiniekus pēc amatiem:  apkopējas, dežūrapkopējas, sētnieki</t>
  </si>
  <si>
    <t xml:space="preserve">1. Telpu ikdienas pamatuzkopšana,uzturēšana.  </t>
  </si>
  <si>
    <r>
      <t>Pretendenta plānotās darba stundas kopā  mēnesī noteikto platību uzkopšanai</t>
    </r>
    <r>
      <rPr>
        <b/>
        <vertAlign val="superscript"/>
        <sz val="12"/>
        <color indexed="8"/>
        <rFont val="Arial"/>
        <family val="2"/>
        <charset val="186"/>
      </rPr>
      <t xml:space="preserve">  </t>
    </r>
    <r>
      <rPr>
        <b/>
        <vertAlign val="superscript"/>
        <sz val="14"/>
        <color rgb="FFFF0000"/>
        <rFont val="Times New Roman"/>
        <family val="1"/>
        <charset val="186"/>
      </rPr>
      <t>(Aizpilda Pretendents)</t>
    </r>
  </si>
  <si>
    <r>
      <t xml:space="preserve">1.Telpu ikdienas uzkopšana atbilstoši Pasūtītāja uzkopšanas programmai. Pasūtītāja noteiktais telpu ikdienas pamatuzkopšanai laiks ir: objektos: Mārupes ielā 17 k-1 un k-2, Hipokrāta ielā 3 no plkst. 10:00 līdz 13:00, </t>
    </r>
    <r>
      <rPr>
        <b/>
        <sz val="11"/>
        <rFont val="Arial"/>
        <family val="2"/>
        <charset val="186"/>
      </rPr>
      <t xml:space="preserve">pārējos RSU Objektos ikdienas telpu aktīvo uzkopšanu  Izpildītājs veic ārpus RSU darba laika (RSU darba laiks pirmdienās – piektdienās no plkst.8:00-20:00, sestdienās no plkst. 8:00-18:00). </t>
    </r>
  </si>
  <si>
    <t>Telpu sadalījumu</t>
  </si>
  <si>
    <r>
      <rPr>
        <b/>
        <u/>
        <sz val="10"/>
        <rFont val="Arial"/>
        <family val="2"/>
        <charset val="186"/>
      </rPr>
      <t>3. Tabula</t>
    </r>
    <r>
      <rPr>
        <b/>
        <sz val="10"/>
        <rFont val="Arial"/>
        <family val="2"/>
        <charset val="186"/>
      </rPr>
      <t>:Teritorijas ikdienas pamatuzkopšana atbilstoši  Pasūtītāja prasībām  (2. pielikums. Tehniskā  specifikācija.Teritorijas uzkopšanas programma).</t>
    </r>
  </si>
  <si>
    <r>
      <rPr>
        <b/>
        <u/>
        <sz val="10"/>
        <rFont val="Arial"/>
        <family val="2"/>
        <charset val="186"/>
      </rPr>
      <t>4. Tabula</t>
    </r>
    <r>
      <rPr>
        <b/>
        <sz val="10"/>
        <rFont val="Arial"/>
        <family val="2"/>
        <charset val="186"/>
      </rPr>
      <t>:Teritorijas ikdienas uzturēšana, atbilstoši Pasūtītāja prasībām  (2. pielikums. Tehniskā  specifikācija.Teritorijas uzkopšanas programma).</t>
    </r>
  </si>
  <si>
    <t>4.Izpildītājam jānodrošina teritoriju  ikdienas uzturēšana (dežūrsētnieki noteiktajos objektos no plkst. 8:00 līdz 17:00) saskaņā Pasūtītāja prasībām.</t>
  </si>
  <si>
    <t>3.Izpildītājam jānodrošina teritoriju  ikdienas uzkopšana (katru dienu līdz plkst. 8:00), atbilstoši Pasūtītāja uzkopšanas programmai.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</si>
</sst>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#,##0.00_ ;\-#,##0.00\ "/>
    <numFmt numFmtId="167" formatCode="#,##0_ ;\-#,##0\ "/>
    <numFmt numFmtId="168" formatCode="#,##0.00\ _€"/>
  </numFmts>
  <fonts count="70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Calibri"/>
      <family val="2"/>
      <charset val="186"/>
    </font>
    <font>
      <b/>
      <sz val="10.5"/>
      <name val="Calibri"/>
      <family val="2"/>
      <charset val="186"/>
    </font>
    <font>
      <b/>
      <sz val="10"/>
      <name val="Calibri"/>
      <family val="2"/>
      <charset val="186"/>
    </font>
    <font>
      <sz val="10.5"/>
      <name val="Calibri"/>
      <family val="2"/>
      <charset val="186"/>
    </font>
    <font>
      <sz val="10"/>
      <name val="Calibri"/>
      <family val="2"/>
      <charset val="186"/>
    </font>
    <font>
      <b/>
      <sz val="12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vertAlign val="superscript"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b/>
      <vertAlign val="superscript"/>
      <sz val="12"/>
      <color indexed="8"/>
      <name val="Arial"/>
      <family val="2"/>
      <charset val="186"/>
    </font>
    <font>
      <b/>
      <i/>
      <sz val="11"/>
      <name val="Calibri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rgb="FFFF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b/>
      <i/>
      <sz val="10"/>
      <name val="Calibri"/>
      <family val="2"/>
      <charset val="186"/>
    </font>
    <font>
      <b/>
      <i/>
      <sz val="10.5"/>
      <name val="Calibri"/>
      <family val="2"/>
      <charset val="186"/>
    </font>
    <font>
      <b/>
      <i/>
      <sz val="10.5"/>
      <color rgb="FFFF0000"/>
      <name val="Calibri"/>
      <family val="2"/>
      <charset val="186"/>
    </font>
    <font>
      <b/>
      <i/>
      <vertAlign val="superscript"/>
      <sz val="10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vertAlign val="superscript"/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Calibri"/>
      <family val="2"/>
      <charset val="186"/>
    </font>
    <font>
      <i/>
      <sz val="10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color rgb="FFFF0000"/>
      <name val="Arial"/>
      <family val="2"/>
      <charset val="186"/>
    </font>
    <font>
      <sz val="10"/>
      <name val="Arial"/>
      <charset val="186"/>
    </font>
    <font>
      <i/>
      <sz val="11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b/>
      <i/>
      <u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rgb="FFFF0000"/>
      <name val="Calibri"/>
      <family val="2"/>
      <charset val="186"/>
    </font>
    <font>
      <b/>
      <vertAlign val="subscript"/>
      <sz val="10"/>
      <color rgb="FFFF0000"/>
      <name val="Calibri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vertAlign val="superscript"/>
      <sz val="8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4"/>
      <name val="Arial"/>
      <family val="2"/>
      <charset val="186"/>
    </font>
    <font>
      <sz val="10"/>
      <color rgb="FF7030A0"/>
      <name val="Arial"/>
      <family val="2"/>
      <charset val="186"/>
    </font>
    <font>
      <b/>
      <vertAlign val="superscript"/>
      <sz val="14"/>
      <color rgb="FFFF000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</cellStyleXfs>
  <cellXfs count="769">
    <xf numFmtId="0" fontId="0" fillId="0" borderId="0" xfId="0"/>
    <xf numFmtId="0" fontId="3" fillId="0" borderId="0" xfId="0" applyFont="1"/>
    <xf numFmtId="0" fontId="16" fillId="0" borderId="0" xfId="0" applyFont="1"/>
    <xf numFmtId="0" fontId="25" fillId="0" borderId="0" xfId="0" applyFont="1"/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2" fontId="12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19" fillId="5" borderId="24" xfId="0" applyFont="1" applyFill="1" applyBorder="1" applyAlignment="1" applyProtection="1">
      <alignment horizontal="center" vertical="center" wrapText="1"/>
      <protection locked="0"/>
    </xf>
    <xf numFmtId="1" fontId="19" fillId="5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2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2" fontId="15" fillId="0" borderId="0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1" fontId="15" fillId="0" borderId="0" xfId="0" applyNumberFormat="1" applyFont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2" fontId="12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2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vertical="center"/>
      <protection locked="0"/>
    </xf>
    <xf numFmtId="1" fontId="15" fillId="0" borderId="0" xfId="0" applyNumberFormat="1" applyFont="1" applyAlignment="1" applyProtection="1">
      <alignment vertical="center"/>
      <protection locked="0"/>
    </xf>
    <xf numFmtId="2" fontId="3" fillId="6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2" fontId="4" fillId="7" borderId="15" xfId="1" applyNumberFormat="1" applyFont="1" applyFill="1" applyBorder="1" applyAlignment="1" applyProtection="1">
      <alignment horizontal="center" vertical="center"/>
    </xf>
    <xf numFmtId="43" fontId="12" fillId="7" borderId="15" xfId="1" applyFont="1" applyFill="1" applyBorder="1" applyAlignment="1" applyProtection="1">
      <alignment horizontal="center" vertical="center"/>
    </xf>
    <xf numFmtId="2" fontId="4" fillId="7" borderId="1" xfId="1" applyNumberFormat="1" applyFont="1" applyFill="1" applyBorder="1" applyAlignment="1" applyProtection="1">
      <alignment horizontal="center" vertical="center"/>
    </xf>
    <xf numFmtId="43" fontId="12" fillId="7" borderId="1" xfId="1" applyFont="1" applyFill="1" applyBorder="1" applyAlignment="1" applyProtection="1">
      <alignment horizontal="center" vertical="center"/>
    </xf>
    <xf numFmtId="2" fontId="4" fillId="7" borderId="5" xfId="1" applyNumberFormat="1" applyFont="1" applyFill="1" applyBorder="1" applyAlignment="1" applyProtection="1">
      <alignment horizontal="center" vertical="center"/>
    </xf>
    <xf numFmtId="43" fontId="12" fillId="7" borderId="3" xfId="1" applyFont="1" applyFill="1" applyBorder="1" applyAlignment="1" applyProtection="1">
      <alignment horizontal="center" vertical="center"/>
    </xf>
    <xf numFmtId="43" fontId="12" fillId="7" borderId="5" xfId="1" applyFont="1" applyFill="1" applyBorder="1" applyAlignment="1" applyProtection="1">
      <alignment horizontal="center" vertical="center"/>
    </xf>
    <xf numFmtId="43" fontId="12" fillId="7" borderId="2" xfId="1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horizontal="left" vertical="center" wrapText="1"/>
    </xf>
    <xf numFmtId="0" fontId="28" fillId="7" borderId="5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right" wrapText="1"/>
    </xf>
    <xf numFmtId="2" fontId="4" fillId="8" borderId="11" xfId="0" applyNumberFormat="1" applyFont="1" applyFill="1" applyBorder="1" applyAlignment="1" applyProtection="1">
      <alignment horizontal="center"/>
    </xf>
    <xf numFmtId="4" fontId="14" fillId="2" borderId="11" xfId="0" applyNumberFormat="1" applyFont="1" applyFill="1" applyBorder="1" applyAlignment="1" applyProtection="1">
      <alignment horizontal="right"/>
    </xf>
    <xf numFmtId="1" fontId="12" fillId="7" borderId="15" xfId="1" applyNumberFormat="1" applyFont="1" applyFill="1" applyBorder="1" applyAlignment="1" applyProtection="1">
      <alignment horizontal="center" vertical="center"/>
    </xf>
    <xf numFmtId="1" fontId="4" fillId="7" borderId="15" xfId="1" applyNumberFormat="1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left" wrapText="1"/>
    </xf>
    <xf numFmtId="1" fontId="12" fillId="7" borderId="1" xfId="1" applyNumberFormat="1" applyFont="1" applyFill="1" applyBorder="1" applyAlignment="1" applyProtection="1">
      <alignment horizontal="center" vertical="center"/>
    </xf>
    <xf numFmtId="1" fontId="4" fillId="7" borderId="1" xfId="1" applyNumberFormat="1" applyFont="1" applyFill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right"/>
    </xf>
    <xf numFmtId="2" fontId="12" fillId="7" borderId="1" xfId="0" applyNumberFormat="1" applyFont="1" applyFill="1" applyBorder="1" applyAlignment="1" applyProtection="1">
      <alignment horizontal="right"/>
    </xf>
    <xf numFmtId="2" fontId="4" fillId="7" borderId="3" xfId="1" applyNumberFormat="1" applyFont="1" applyFill="1" applyBorder="1" applyAlignment="1" applyProtection="1">
      <alignment horizontal="center" vertical="center"/>
    </xf>
    <xf numFmtId="0" fontId="28" fillId="7" borderId="3" xfId="0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 applyProtection="1">
      <alignment horizontal="right"/>
    </xf>
    <xf numFmtId="2" fontId="4" fillId="8" borderId="30" xfId="0" applyNumberFormat="1" applyFont="1" applyFill="1" applyBorder="1" applyAlignment="1" applyProtection="1">
      <alignment horizontal="center"/>
    </xf>
    <xf numFmtId="0" fontId="15" fillId="3" borderId="32" xfId="0" applyFont="1" applyFill="1" applyBorder="1" applyAlignment="1" applyProtection="1">
      <alignment horizontal="left" wrapText="1"/>
    </xf>
    <xf numFmtId="0" fontId="19" fillId="5" borderId="23" xfId="0" applyFont="1" applyFill="1" applyBorder="1" applyAlignment="1" applyProtection="1">
      <alignment horizontal="center" vertical="center" wrapText="1"/>
      <protection locked="0"/>
    </xf>
    <xf numFmtId="1" fontId="19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50" xfId="0" applyFont="1" applyFill="1" applyBorder="1" applyAlignment="1" applyProtection="1">
      <alignment horizontal="center" vertical="center" wrapText="1"/>
      <protection locked="0"/>
    </xf>
    <xf numFmtId="1" fontId="19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 applyProtection="1">
      <alignment horizontal="left" wrapText="1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28" fillId="7" borderId="14" xfId="0" applyFont="1" applyFill="1" applyBorder="1" applyAlignment="1" applyProtection="1">
      <alignment horizontal="left" vertical="center" wrapText="1"/>
    </xf>
    <xf numFmtId="2" fontId="4" fillId="7" borderId="14" xfId="1" applyNumberFormat="1" applyFont="1" applyFill="1" applyBorder="1" applyAlignment="1" applyProtection="1">
      <alignment horizontal="center" vertical="center"/>
    </xf>
    <xf numFmtId="43" fontId="12" fillId="7" borderId="14" xfId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28" fillId="7" borderId="20" xfId="0" applyFont="1" applyFill="1" applyBorder="1" applyAlignment="1" applyProtection="1">
      <alignment horizontal="left" vertical="center" wrapText="1"/>
    </xf>
    <xf numFmtId="2" fontId="4" fillId="7" borderId="20" xfId="1" applyNumberFormat="1" applyFont="1" applyFill="1" applyBorder="1" applyAlignment="1" applyProtection="1">
      <alignment horizontal="center" vertical="center"/>
    </xf>
    <xf numFmtId="43" fontId="12" fillId="7" borderId="20" xfId="1" applyFont="1" applyFill="1" applyBorder="1" applyAlignment="1" applyProtection="1">
      <alignment horizontal="center" vertical="center"/>
    </xf>
    <xf numFmtId="0" fontId="28" fillId="7" borderId="2" xfId="0" applyFont="1" applyFill="1" applyBorder="1" applyAlignment="1" applyProtection="1">
      <alignment horizontal="left" vertical="center" wrapText="1"/>
    </xf>
    <xf numFmtId="2" fontId="4" fillId="7" borderId="2" xfId="1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textRotation="90" wrapText="1"/>
      <protection locked="0"/>
    </xf>
    <xf numFmtId="0" fontId="28" fillId="7" borderId="11" xfId="0" applyFont="1" applyFill="1" applyBorder="1" applyAlignment="1" applyProtection="1">
      <alignment horizontal="left" vertical="center" wrapText="1"/>
    </xf>
    <xf numFmtId="2" fontId="4" fillId="7" borderId="11" xfId="1" applyNumberFormat="1" applyFont="1" applyFill="1" applyBorder="1" applyAlignment="1" applyProtection="1">
      <alignment horizontal="center" vertical="center"/>
    </xf>
    <xf numFmtId="43" fontId="12" fillId="7" borderId="11" xfId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6" fillId="9" borderId="20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vertical="center" wrapText="1"/>
    </xf>
    <xf numFmtId="49" fontId="6" fillId="4" borderId="0" xfId="0" applyNumberFormat="1" applyFont="1" applyFill="1" applyBorder="1" applyAlignment="1">
      <alignment vertical="center" wrapText="1"/>
    </xf>
    <xf numFmtId="0" fontId="37" fillId="4" borderId="19" xfId="0" applyFont="1" applyFill="1" applyBorder="1" applyAlignment="1">
      <alignment horizontal="center" vertical="center" textRotation="90" wrapText="1"/>
    </xf>
    <xf numFmtId="0" fontId="37" fillId="4" borderId="20" xfId="0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2" fontId="40" fillId="9" borderId="21" xfId="0" applyNumberFormat="1" applyFont="1" applyFill="1" applyBorder="1" applyAlignment="1">
      <alignment horizontal="center" vertical="center"/>
    </xf>
    <xf numFmtId="2" fontId="40" fillId="9" borderId="8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 wrapText="1"/>
    </xf>
    <xf numFmtId="2" fontId="34" fillId="9" borderId="1" xfId="0" applyNumberFormat="1" applyFont="1" applyFill="1" applyBorder="1" applyAlignment="1">
      <alignment horizontal="center" vertical="center" wrapText="1"/>
    </xf>
    <xf numFmtId="2" fontId="6" fillId="9" borderId="19" xfId="0" applyNumberFormat="1" applyFont="1" applyFill="1" applyBorder="1" applyAlignment="1">
      <alignment horizontal="center" vertical="center" wrapText="1"/>
    </xf>
    <xf numFmtId="2" fontId="6" fillId="9" borderId="20" xfId="0" applyNumberFormat="1" applyFont="1" applyFill="1" applyBorder="1" applyAlignment="1">
      <alignment vertical="center" wrapText="1"/>
    </xf>
    <xf numFmtId="2" fontId="6" fillId="9" borderId="52" xfId="0" applyNumberFormat="1" applyFont="1" applyFill="1" applyBorder="1" applyAlignment="1">
      <alignment horizontal="center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4" fontId="33" fillId="9" borderId="1" xfId="0" applyNumberFormat="1" applyFont="1" applyFill="1" applyBorder="1" applyAlignment="1">
      <alignment horizontal="center" vertical="center" wrapText="1"/>
    </xf>
    <xf numFmtId="4" fontId="33" fillId="9" borderId="2" xfId="0" applyNumberFormat="1" applyFont="1" applyFill="1" applyBorder="1" applyAlignment="1">
      <alignment horizontal="center" vertical="center" wrapText="1"/>
    </xf>
    <xf numFmtId="2" fontId="8" fillId="9" borderId="20" xfId="0" applyNumberFormat="1" applyFont="1" applyFill="1" applyBorder="1" applyAlignment="1">
      <alignment horizontal="center" vertical="center" wrapText="1"/>
    </xf>
    <xf numFmtId="2" fontId="33" fillId="9" borderId="1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/>
    </xf>
    <xf numFmtId="0" fontId="41" fillId="0" borderId="13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1" fontId="14" fillId="2" borderId="0" xfId="0" applyNumberFormat="1" applyFont="1" applyFill="1" applyBorder="1" applyAlignment="1" applyProtection="1">
      <alignment horizontal="right" wrapText="1"/>
      <protection locked="0"/>
    </xf>
    <xf numFmtId="2" fontId="14" fillId="2" borderId="5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30" xfId="0" applyNumberFormat="1" applyFont="1" applyFill="1" applyBorder="1" applyAlignment="1" applyProtection="1">
      <alignment horizontal="center" wrapText="1"/>
      <protection locked="0"/>
    </xf>
    <xf numFmtId="1" fontId="14" fillId="6" borderId="30" xfId="0" applyNumberFormat="1" applyFont="1" applyFill="1" applyBorder="1" applyAlignment="1" applyProtection="1">
      <alignment horizontal="center"/>
    </xf>
    <xf numFmtId="1" fontId="12" fillId="3" borderId="1" xfId="1" applyNumberFormat="1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>
      <alignment horizontal="right" vertical="center"/>
    </xf>
    <xf numFmtId="2" fontId="22" fillId="6" borderId="0" xfId="0" applyNumberFormat="1" applyFont="1" applyFill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 textRotation="90" wrapText="1"/>
      <protection locked="0"/>
    </xf>
    <xf numFmtId="2" fontId="4" fillId="7" borderId="28" xfId="1" applyNumberFormat="1" applyFont="1" applyFill="1" applyBorder="1" applyAlignment="1" applyProtection="1">
      <alignment horizontal="center" vertical="center"/>
    </xf>
    <xf numFmtId="0" fontId="28" fillId="7" borderId="28" xfId="0" applyFont="1" applyFill="1" applyBorder="1" applyAlignment="1" applyProtection="1">
      <alignment horizontal="left" vertical="center" wrapText="1"/>
    </xf>
    <xf numFmtId="43" fontId="12" fillId="7" borderId="28" xfId="1" applyFont="1" applyFill="1" applyBorder="1" applyAlignment="1" applyProtection="1">
      <alignment horizontal="center" vertical="center"/>
    </xf>
    <xf numFmtId="2" fontId="4" fillId="7" borderId="15" xfId="0" applyNumberFormat="1" applyFont="1" applyFill="1" applyBorder="1" applyAlignment="1" applyProtection="1">
      <alignment horizontal="center" vertical="center"/>
    </xf>
    <xf numFmtId="2" fontId="4" fillId="7" borderId="1" xfId="0" applyNumberFormat="1" applyFont="1" applyFill="1" applyBorder="1" applyAlignment="1" applyProtection="1">
      <alignment horizontal="center" vertical="center"/>
    </xf>
    <xf numFmtId="2" fontId="4" fillId="7" borderId="5" xfId="0" applyNumberFormat="1" applyFont="1" applyFill="1" applyBorder="1" applyAlignment="1" applyProtection="1">
      <alignment horizontal="center" vertical="center"/>
    </xf>
    <xf numFmtId="2" fontId="4" fillId="7" borderId="14" xfId="0" applyNumberFormat="1" applyFont="1" applyFill="1" applyBorder="1" applyAlignment="1" applyProtection="1">
      <alignment horizontal="center" vertical="center"/>
    </xf>
    <xf numFmtId="2" fontId="12" fillId="7" borderId="15" xfId="0" applyNumberFormat="1" applyFont="1" applyFill="1" applyBorder="1" applyAlignment="1" applyProtection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center"/>
    </xf>
    <xf numFmtId="2" fontId="12" fillId="7" borderId="3" xfId="0" applyNumberFormat="1" applyFont="1" applyFill="1" applyBorder="1" applyAlignment="1" applyProtection="1">
      <alignment horizontal="center" vertical="center"/>
    </xf>
    <xf numFmtId="2" fontId="12" fillId="7" borderId="20" xfId="0" applyNumberFormat="1" applyFont="1" applyFill="1" applyBorder="1" applyAlignment="1" applyProtection="1">
      <alignment horizontal="center" vertical="center"/>
    </xf>
    <xf numFmtId="2" fontId="12" fillId="7" borderId="5" xfId="0" applyNumberFormat="1" applyFont="1" applyFill="1" applyBorder="1" applyAlignment="1" applyProtection="1">
      <alignment horizontal="center" vertical="center"/>
    </xf>
    <xf numFmtId="2" fontId="12" fillId="7" borderId="2" xfId="0" applyNumberFormat="1" applyFont="1" applyFill="1" applyBorder="1" applyAlignment="1" applyProtection="1">
      <alignment horizontal="center" vertical="center"/>
    </xf>
    <xf numFmtId="2" fontId="12" fillId="7" borderId="28" xfId="0" applyNumberFormat="1" applyFont="1" applyFill="1" applyBorder="1" applyAlignment="1" applyProtection="1">
      <alignment horizontal="center" vertical="center"/>
    </xf>
    <xf numFmtId="2" fontId="29" fillId="7" borderId="15" xfId="0" applyNumberFormat="1" applyFont="1" applyFill="1" applyBorder="1" applyAlignment="1" applyProtection="1">
      <alignment horizontal="center" vertical="center"/>
    </xf>
    <xf numFmtId="2" fontId="29" fillId="7" borderId="1" xfId="0" applyNumberFormat="1" applyFont="1" applyFill="1" applyBorder="1" applyAlignment="1" applyProtection="1">
      <alignment horizontal="center" vertical="center"/>
    </xf>
    <xf numFmtId="2" fontId="29" fillId="7" borderId="3" xfId="0" applyNumberFormat="1" applyFont="1" applyFill="1" applyBorder="1" applyAlignment="1" applyProtection="1">
      <alignment horizontal="center" vertical="center"/>
    </xf>
    <xf numFmtId="2" fontId="29" fillId="7" borderId="20" xfId="0" applyNumberFormat="1" applyFont="1" applyFill="1" applyBorder="1" applyAlignment="1" applyProtection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 vertical="center" textRotation="90" wrapText="1"/>
      <protection locked="0"/>
    </xf>
    <xf numFmtId="2" fontId="31" fillId="7" borderId="11" xfId="0" applyNumberFormat="1" applyFont="1" applyFill="1" applyBorder="1" applyAlignment="1">
      <alignment horizontal="center"/>
    </xf>
    <xf numFmtId="2" fontId="31" fillId="7" borderId="1" xfId="0" applyNumberFormat="1" applyFont="1" applyFill="1" applyBorder="1" applyAlignment="1">
      <alignment horizontal="center"/>
    </xf>
    <xf numFmtId="2" fontId="31" fillId="7" borderId="15" xfId="0" applyNumberFormat="1" applyFont="1" applyFill="1" applyBorder="1" applyAlignment="1">
      <alignment horizontal="center"/>
    </xf>
    <xf numFmtId="2" fontId="31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</xf>
    <xf numFmtId="2" fontId="4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left" wrapText="1"/>
    </xf>
    <xf numFmtId="2" fontId="12" fillId="3" borderId="2" xfId="0" applyNumberFormat="1" applyFont="1" applyFill="1" applyBorder="1" applyAlignment="1" applyProtection="1">
      <alignment horizontal="right"/>
    </xf>
    <xf numFmtId="0" fontId="19" fillId="5" borderId="19" xfId="0" applyFont="1" applyFill="1" applyBorder="1" applyAlignment="1" applyProtection="1">
      <alignment horizontal="center" vertical="center" wrapText="1"/>
      <protection locked="0"/>
    </xf>
    <xf numFmtId="1" fontId="19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59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57" xfId="0" applyNumberFormat="1" applyFont="1" applyFill="1" applyBorder="1" applyAlignment="1" applyProtection="1">
      <alignment horizont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0" fontId="19" fillId="5" borderId="62" xfId="0" applyFont="1" applyFill="1" applyBorder="1" applyAlignment="1" applyProtection="1">
      <alignment horizontal="center" vertical="center" wrapText="1"/>
      <protection locked="0"/>
    </xf>
    <xf numFmtId="1" fontId="13" fillId="2" borderId="6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6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67" xfId="0" applyNumberFormat="1" applyFont="1" applyFill="1" applyBorder="1" applyAlignment="1" applyProtection="1">
      <alignment horizontal="center" vertical="center"/>
    </xf>
    <xf numFmtId="1" fontId="12" fillId="2" borderId="68" xfId="0" applyNumberFormat="1" applyFont="1" applyFill="1" applyBorder="1" applyAlignment="1" applyProtection="1">
      <alignment horizontal="center" vertical="center" wrapText="1"/>
      <protection locked="0"/>
    </xf>
    <xf numFmtId="1" fontId="19" fillId="5" borderId="68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62" xfId="0" applyNumberFormat="1" applyFont="1" applyBorder="1" applyAlignment="1" applyProtection="1">
      <alignment horizontal="center" vertical="center" wrapText="1"/>
      <protection locked="0"/>
    </xf>
    <xf numFmtId="1" fontId="12" fillId="0" borderId="52" xfId="0" applyNumberFormat="1" applyFont="1" applyBorder="1" applyAlignment="1" applyProtection="1">
      <alignment horizontal="center" vertical="center" wrapText="1"/>
      <protection locked="0"/>
    </xf>
    <xf numFmtId="1" fontId="12" fillId="0" borderId="68" xfId="0" applyNumberFormat="1" applyFont="1" applyBorder="1" applyAlignment="1" applyProtection="1">
      <alignment horizontal="center" vertical="center" wrapText="1"/>
      <protection locked="0"/>
    </xf>
    <xf numFmtId="1" fontId="12" fillId="0" borderId="5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Border="1" applyAlignment="1" applyProtection="1">
      <alignment horizontal="center" vertical="center" wrapText="1"/>
      <protection locked="0"/>
    </xf>
    <xf numFmtId="2" fontId="12" fillId="3" borderId="15" xfId="0" applyNumberFormat="1" applyFont="1" applyFill="1" applyBorder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center"/>
    </xf>
    <xf numFmtId="1" fontId="2" fillId="5" borderId="68" xfId="0" applyNumberFormat="1" applyFont="1" applyFill="1" applyBorder="1" applyAlignment="1" applyProtection="1">
      <alignment horizontal="center" vertical="center" wrapText="1"/>
      <protection locked="0"/>
    </xf>
    <xf numFmtId="43" fontId="13" fillId="7" borderId="29" xfId="0" applyNumberFormat="1" applyFont="1" applyFill="1" applyBorder="1" applyAlignment="1" applyProtection="1">
      <alignment horizontal="center" vertical="center"/>
    </xf>
    <xf numFmtId="43" fontId="13" fillId="7" borderId="60" xfId="0" applyNumberFormat="1" applyFont="1" applyFill="1" applyBorder="1" applyAlignment="1" applyProtection="1">
      <alignment horizontal="center" vertical="center"/>
    </xf>
    <xf numFmtId="43" fontId="13" fillId="7" borderId="61" xfId="0" applyNumberFormat="1" applyFont="1" applyFill="1" applyBorder="1" applyAlignment="1" applyProtection="1">
      <alignment horizontal="center" vertical="center"/>
    </xf>
    <xf numFmtId="43" fontId="32" fillId="7" borderId="31" xfId="0" applyNumberFormat="1" applyFont="1" applyFill="1" applyBorder="1" applyAlignment="1" applyProtection="1">
      <alignment horizontal="center" vertical="center"/>
    </xf>
    <xf numFmtId="43" fontId="13" fillId="7" borderId="55" xfId="0" applyNumberFormat="1" applyFont="1" applyFill="1" applyBorder="1" applyAlignment="1" applyProtection="1">
      <alignment horizontal="center" vertical="center"/>
    </xf>
    <xf numFmtId="43" fontId="32" fillId="7" borderId="59" xfId="0" applyNumberFormat="1" applyFont="1" applyFill="1" applyBorder="1" applyAlignment="1" applyProtection="1">
      <alignment horizontal="center" vertical="center"/>
    </xf>
    <xf numFmtId="43" fontId="13" fillId="7" borderId="66" xfId="0" applyNumberFormat="1" applyFont="1" applyFill="1" applyBorder="1" applyAlignment="1" applyProtection="1">
      <alignment horizontal="center" vertical="center"/>
    </xf>
    <xf numFmtId="43" fontId="32" fillId="7" borderId="25" xfId="0" applyNumberFormat="1" applyFont="1" applyFill="1" applyBorder="1" applyAlignment="1" applyProtection="1">
      <alignment horizontal="center" vertical="center"/>
    </xf>
    <xf numFmtId="43" fontId="32" fillId="7" borderId="67" xfId="0" applyNumberFormat="1" applyFont="1" applyFill="1" applyBorder="1" applyAlignment="1" applyProtection="1">
      <alignment horizontal="center" vertical="center"/>
    </xf>
    <xf numFmtId="2" fontId="12" fillId="7" borderId="29" xfId="2" applyNumberFormat="1" applyFont="1" applyFill="1" applyBorder="1" applyAlignment="1" applyProtection="1">
      <alignment horizontal="center" vertical="center" wrapText="1"/>
      <protection locked="0"/>
    </xf>
    <xf numFmtId="2" fontId="12" fillId="7" borderId="60" xfId="2" applyNumberFormat="1" applyFont="1" applyFill="1" applyBorder="1" applyAlignment="1" applyProtection="1">
      <alignment horizontal="center" vertical="center" wrapText="1"/>
      <protection locked="0"/>
    </xf>
    <xf numFmtId="1" fontId="12" fillId="3" borderId="2" xfId="1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12" fillId="7" borderId="3" xfId="1" applyNumberFormat="1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right"/>
    </xf>
    <xf numFmtId="2" fontId="4" fillId="8" borderId="20" xfId="0" applyNumberFormat="1" applyFont="1" applyFill="1" applyBorder="1" applyAlignment="1" applyProtection="1">
      <alignment horizontal="center"/>
    </xf>
    <xf numFmtId="1" fontId="14" fillId="6" borderId="20" xfId="0" applyNumberFormat="1" applyFont="1" applyFill="1" applyBorder="1" applyAlignment="1" applyProtection="1">
      <alignment horizontal="center"/>
    </xf>
    <xf numFmtId="1" fontId="14" fillId="2" borderId="52" xfId="0" applyNumberFormat="1" applyFont="1" applyFill="1" applyBorder="1" applyAlignment="1" applyProtection="1">
      <alignment horizontal="right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9" fillId="5" borderId="59" xfId="0" applyFont="1" applyFill="1" applyBorder="1" applyAlignment="1" applyProtection="1">
      <alignment horizontal="center" vertical="center" wrapText="1"/>
      <protection locked="0"/>
    </xf>
    <xf numFmtId="2" fontId="4" fillId="7" borderId="47" xfId="0" applyNumberFormat="1" applyFont="1" applyFill="1" applyBorder="1" applyAlignment="1" applyProtection="1">
      <alignment wrapText="1"/>
      <protection locked="0"/>
    </xf>
    <xf numFmtId="2" fontId="14" fillId="2" borderId="56" xfId="0" applyNumberFormat="1" applyFont="1" applyFill="1" applyBorder="1" applyAlignment="1" applyProtection="1">
      <alignment horizontal="right" wrapText="1"/>
      <protection locked="0"/>
    </xf>
    <xf numFmtId="0" fontId="19" fillId="5" borderId="52" xfId="0" applyFont="1" applyFill="1" applyBorder="1" applyAlignment="1" applyProtection="1">
      <alignment horizontal="center" vertical="center" wrapText="1"/>
      <protection locked="0"/>
    </xf>
    <xf numFmtId="1" fontId="3" fillId="0" borderId="70" xfId="0" applyNumberFormat="1" applyFont="1" applyBorder="1" applyAlignment="1" applyProtection="1">
      <alignment wrapText="1"/>
      <protection locked="0"/>
    </xf>
    <xf numFmtId="1" fontId="3" fillId="0" borderId="64" xfId="0" applyNumberFormat="1" applyFont="1" applyBorder="1" applyAlignment="1" applyProtection="1">
      <alignment wrapText="1"/>
      <protection locked="0"/>
    </xf>
    <xf numFmtId="1" fontId="3" fillId="0" borderId="69" xfId="0" applyNumberFormat="1" applyFont="1" applyBorder="1" applyAlignment="1" applyProtection="1">
      <alignment wrapText="1"/>
      <protection locked="0"/>
    </xf>
    <xf numFmtId="4" fontId="26" fillId="9" borderId="2" xfId="0" applyNumberFormat="1" applyFont="1" applyFill="1" applyBorder="1" applyAlignment="1">
      <alignment horizontal="center" vertical="center" wrapText="1"/>
    </xf>
    <xf numFmtId="2" fontId="8" fillId="9" borderId="3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right" vertical="center" wrapText="1"/>
    </xf>
    <xf numFmtId="2" fontId="6" fillId="6" borderId="0" xfId="0" applyNumberFormat="1" applyFont="1" applyFill="1" applyBorder="1" applyAlignment="1">
      <alignment horizontal="center" vertical="center" wrapText="1"/>
    </xf>
    <xf numFmtId="49" fontId="34" fillId="4" borderId="32" xfId="0" applyNumberFormat="1" applyFont="1" applyFill="1" applyBorder="1" applyAlignment="1">
      <alignment horizontal="center" vertical="center" wrapText="1"/>
    </xf>
    <xf numFmtId="2" fontId="35" fillId="9" borderId="5" xfId="0" applyNumberFormat="1" applyFont="1" applyFill="1" applyBorder="1" applyAlignment="1">
      <alignment horizontal="center" vertical="center" wrapText="1"/>
    </xf>
    <xf numFmtId="2" fontId="34" fillId="9" borderId="5" xfId="0" applyNumberFormat="1" applyFont="1" applyFill="1" applyBorder="1" applyAlignment="1">
      <alignment horizontal="center" vertical="center" wrapText="1"/>
    </xf>
    <xf numFmtId="2" fontId="8" fillId="9" borderId="5" xfId="0" applyNumberFormat="1" applyFont="1" applyFill="1" applyBorder="1" applyAlignment="1">
      <alignment horizontal="center" vertical="center" wrapText="1"/>
    </xf>
    <xf numFmtId="49" fontId="8" fillId="6" borderId="50" xfId="0" applyNumberFormat="1" applyFont="1" applyFill="1" applyBorder="1" applyAlignment="1">
      <alignment vertical="center" wrapText="1"/>
    </xf>
    <xf numFmtId="49" fontId="34" fillId="4" borderId="23" xfId="0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1" fillId="0" borderId="1" xfId="0" applyFont="1" applyBorder="1" applyAlignment="1">
      <alignment horizontal="right" wrapText="1"/>
    </xf>
    <xf numFmtId="2" fontId="40" fillId="0" borderId="6" xfId="0" applyNumberFormat="1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5" xfId="0" applyFont="1" applyBorder="1" applyAlignment="1">
      <alignment horizontal="right" wrapText="1"/>
    </xf>
    <xf numFmtId="2" fontId="40" fillId="0" borderId="7" xfId="0" applyNumberFormat="1" applyFont="1" applyBorder="1" applyAlignment="1">
      <alignment horizontal="center" vertical="center"/>
    </xf>
    <xf numFmtId="2" fontId="40" fillId="9" borderId="18" xfId="0" applyNumberFormat="1" applyFont="1" applyFill="1" applyBorder="1" applyAlignment="1">
      <alignment horizontal="center" vertical="center"/>
    </xf>
    <xf numFmtId="2" fontId="40" fillId="6" borderId="0" xfId="0" applyNumberFormat="1" applyFont="1" applyFill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2" fontId="40" fillId="9" borderId="16" xfId="0" applyNumberFormat="1" applyFont="1" applyFill="1" applyBorder="1" applyAlignment="1">
      <alignment horizontal="center" vertical="center"/>
    </xf>
    <xf numFmtId="2" fontId="40" fillId="6" borderId="0" xfId="0" applyNumberFormat="1" applyFont="1" applyFill="1" applyBorder="1" applyAlignment="1">
      <alignment horizontal="center"/>
    </xf>
    <xf numFmtId="49" fontId="8" fillId="9" borderId="9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49" fontId="8" fillId="9" borderId="12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vertical="center" wrapText="1"/>
    </xf>
    <xf numFmtId="49" fontId="8" fillId="9" borderId="33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49" fontId="8" fillId="9" borderId="5" xfId="0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49" fontId="5" fillId="6" borderId="32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10" fontId="54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" fillId="0" borderId="0" xfId="0" applyFont="1"/>
    <xf numFmtId="0" fontId="56" fillId="10" borderId="12" xfId="0" applyFont="1" applyFill="1" applyBorder="1" applyAlignment="1">
      <alignment horizontal="center"/>
    </xf>
    <xf numFmtId="0" fontId="56" fillId="10" borderId="3" xfId="0" applyFont="1" applyFill="1" applyBorder="1" applyAlignment="1">
      <alignment horizontal="center" vertical="center" wrapText="1"/>
    </xf>
    <xf numFmtId="0" fontId="56" fillId="10" borderId="4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56" fillId="0" borderId="0" xfId="0" applyFont="1"/>
    <xf numFmtId="0" fontId="1" fillId="6" borderId="15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textRotation="90" wrapText="1"/>
    </xf>
    <xf numFmtId="0" fontId="1" fillId="6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right" vertical="center"/>
    </xf>
    <xf numFmtId="10" fontId="1" fillId="0" borderId="14" xfId="4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textRotation="90" wrapText="1"/>
    </xf>
    <xf numFmtId="0" fontId="1" fillId="6" borderId="7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right" vertical="center"/>
    </xf>
    <xf numFmtId="10" fontId="1" fillId="0" borderId="11" xfId="4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center"/>
    </xf>
    <xf numFmtId="0" fontId="43" fillId="7" borderId="74" xfId="0" applyFont="1" applyFill="1" applyBorder="1" applyAlignment="1">
      <alignment horizontal="center" vertical="center"/>
    </xf>
    <xf numFmtId="2" fontId="4" fillId="7" borderId="74" xfId="0" applyNumberFormat="1" applyFont="1" applyFill="1" applyBorder="1" applyAlignment="1">
      <alignment horizontal="right" vertical="center"/>
    </xf>
    <xf numFmtId="9" fontId="4" fillId="7" borderId="74" xfId="4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right" vertical="center"/>
    </xf>
    <xf numFmtId="0" fontId="1" fillId="0" borderId="11" xfId="0" applyFont="1" applyBorder="1"/>
    <xf numFmtId="0" fontId="25" fillId="0" borderId="11" xfId="0" applyFont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164" fontId="1" fillId="0" borderId="28" xfId="0" applyNumberFormat="1" applyFont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right" vertical="center"/>
    </xf>
    <xf numFmtId="10" fontId="1" fillId="0" borderId="28" xfId="4" applyNumberFormat="1" applyFont="1" applyFill="1" applyBorder="1" applyAlignment="1">
      <alignment horizontal="right" vertical="center"/>
    </xf>
    <xf numFmtId="0" fontId="43" fillId="11" borderId="11" xfId="0" applyFont="1" applyFill="1" applyBorder="1" applyAlignment="1">
      <alignment horizontal="center" vertical="center"/>
    </xf>
    <xf numFmtId="2" fontId="29" fillId="11" borderId="11" xfId="0" applyNumberFormat="1" applyFont="1" applyFill="1" applyBorder="1" applyAlignment="1">
      <alignment horizontal="right" vertical="center"/>
    </xf>
    <xf numFmtId="0" fontId="57" fillId="0" borderId="1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right" vertical="center"/>
    </xf>
    <xf numFmtId="10" fontId="1" fillId="0" borderId="11" xfId="4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/>
    </xf>
    <xf numFmtId="43" fontId="25" fillId="6" borderId="14" xfId="0" applyNumberFormat="1" applyFont="1" applyFill="1" applyBorder="1" applyAlignment="1">
      <alignment horizontal="center" vertical="center"/>
    </xf>
    <xf numFmtId="2" fontId="1" fillId="6" borderId="15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2" fontId="30" fillId="6" borderId="15" xfId="0" applyNumberFormat="1" applyFont="1" applyFill="1" applyBorder="1" applyAlignment="1">
      <alignment horizontal="center" vertical="center"/>
    </xf>
    <xf numFmtId="2" fontId="30" fillId="6" borderId="1" xfId="0" applyNumberFormat="1" applyFont="1" applyFill="1" applyBorder="1" applyAlignment="1">
      <alignment horizontal="center" vertical="center"/>
    </xf>
    <xf numFmtId="2" fontId="30" fillId="6" borderId="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10" fontId="1" fillId="0" borderId="15" xfId="4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0" fontId="1" fillId="0" borderId="1" xfId="4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0" fontId="1" fillId="0" borderId="5" xfId="4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6" borderId="15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textRotation="90"/>
    </xf>
    <xf numFmtId="0" fontId="1" fillId="0" borderId="14" xfId="0" applyFont="1" applyBorder="1"/>
    <xf numFmtId="2" fontId="25" fillId="6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/>
    </xf>
    <xf numFmtId="2" fontId="4" fillId="0" borderId="75" xfId="0" applyNumberFormat="1" applyFont="1" applyBorder="1" applyAlignment="1">
      <alignment horizontal="center"/>
    </xf>
    <xf numFmtId="0" fontId="25" fillId="6" borderId="14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75" xfId="0" applyNumberFormat="1" applyFont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6" fontId="1" fillId="6" borderId="15" xfId="0" applyNumberFormat="1" applyFont="1" applyFill="1" applyBorder="1" applyAlignment="1">
      <alignment horizontal="center" vertical="center"/>
    </xf>
    <xf numFmtId="167" fontId="1" fillId="6" borderId="15" xfId="0" applyNumberFormat="1" applyFont="1" applyFill="1" applyBorder="1" applyAlignment="1">
      <alignment horizontal="center" vertical="center"/>
    </xf>
    <xf numFmtId="166" fontId="1" fillId="6" borderId="5" xfId="0" applyNumberFormat="1" applyFont="1" applyFill="1" applyBorder="1" applyAlignment="1">
      <alignment horizontal="center" vertical="center"/>
    </xf>
    <xf numFmtId="167" fontId="1" fillId="6" borderId="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textRotation="90" wrapText="1"/>
    </xf>
    <xf numFmtId="0" fontId="25" fillId="6" borderId="28" xfId="0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right"/>
    </xf>
    <xf numFmtId="2" fontId="4" fillId="0" borderId="26" xfId="0" applyNumberFormat="1" applyFont="1" applyBorder="1" applyAlignment="1">
      <alignment horizontal="center"/>
    </xf>
    <xf numFmtId="1" fontId="30" fillId="6" borderId="15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43" fillId="11" borderId="20" xfId="0" applyFont="1" applyFill="1" applyBorder="1" applyAlignment="1">
      <alignment horizontal="center" vertical="center"/>
    </xf>
    <xf numFmtId="1" fontId="43" fillId="11" borderId="20" xfId="0" applyNumberFormat="1" applyFont="1" applyFill="1" applyBorder="1" applyAlignment="1">
      <alignment horizontal="center" vertical="center"/>
    </xf>
    <xf numFmtId="168" fontId="43" fillId="11" borderId="20" xfId="0" applyNumberFormat="1" applyFont="1" applyFill="1" applyBorder="1" applyAlignment="1">
      <alignment horizontal="center" vertical="center"/>
    </xf>
    <xf numFmtId="168" fontId="43" fillId="11" borderId="21" xfId="0" applyNumberFormat="1" applyFont="1" applyFill="1" applyBorder="1" applyAlignment="1">
      <alignment horizontal="center" vertical="center"/>
    </xf>
    <xf numFmtId="1" fontId="43" fillId="11" borderId="11" xfId="0" applyNumberFormat="1" applyFont="1" applyFill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30" fillId="0" borderId="14" xfId="0" applyNumberFormat="1" applyFont="1" applyBorder="1" applyAlignment="1">
      <alignment horizontal="center" vertical="center"/>
    </xf>
    <xf numFmtId="1" fontId="30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right" vertical="center"/>
    </xf>
    <xf numFmtId="10" fontId="1" fillId="0" borderId="14" xfId="4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 vertical="center"/>
    </xf>
    <xf numFmtId="0" fontId="4" fillId="6" borderId="43" xfId="0" applyFont="1" applyFill="1" applyBorder="1" applyAlignment="1">
      <alignment horizontal="center" textRotation="90" wrapText="1"/>
    </xf>
    <xf numFmtId="0" fontId="57" fillId="0" borderId="43" xfId="0" applyFont="1" applyBorder="1" applyAlignment="1">
      <alignment horizontal="center" textRotation="90" wrapText="1"/>
    </xf>
    <xf numFmtId="2" fontId="43" fillId="11" borderId="11" xfId="0" applyNumberFormat="1" applyFont="1" applyFill="1" applyBorder="1" applyAlignment="1">
      <alignment horizontal="center" vertical="center"/>
    </xf>
    <xf numFmtId="2" fontId="43" fillId="11" borderId="18" xfId="0" applyNumberFormat="1" applyFont="1" applyFill="1" applyBorder="1" applyAlignment="1">
      <alignment horizontal="center" vertical="center"/>
    </xf>
    <xf numFmtId="2" fontId="43" fillId="0" borderId="27" xfId="0" applyNumberFormat="1" applyFont="1" applyBorder="1" applyAlignment="1" applyProtection="1">
      <alignment horizontal="center" vertical="center"/>
      <protection locked="0"/>
    </xf>
    <xf numFmtId="43" fontId="25" fillId="6" borderId="11" xfId="0" applyNumberFormat="1" applyFont="1" applyFill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right"/>
    </xf>
    <xf numFmtId="2" fontId="14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7" borderId="1" xfId="0" applyNumberFormat="1" applyFont="1" applyFill="1" applyBorder="1" applyAlignment="1" applyProtection="1">
      <alignment horizont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/>
      <protection locked="0"/>
    </xf>
    <xf numFmtId="2" fontId="4" fillId="7" borderId="15" xfId="0" applyNumberFormat="1" applyFont="1" applyFill="1" applyBorder="1" applyAlignment="1" applyProtection="1">
      <alignment horizontal="center" wrapText="1"/>
      <protection locked="0"/>
    </xf>
    <xf numFmtId="1" fontId="3" fillId="0" borderId="16" xfId="0" applyNumberFormat="1" applyFont="1" applyBorder="1" applyAlignment="1" applyProtection="1">
      <alignment horizontal="center" wrapText="1"/>
      <protection locked="0"/>
    </xf>
    <xf numFmtId="1" fontId="3" fillId="0" borderId="6" xfId="0" applyNumberFormat="1" applyFont="1" applyBorder="1" applyAlignment="1" applyProtection="1">
      <alignment horizont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2" fontId="1" fillId="6" borderId="14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0" fontId="1" fillId="0" borderId="14" xfId="4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left" vertical="center"/>
    </xf>
    <xf numFmtId="2" fontId="1" fillId="7" borderId="14" xfId="0" applyNumberFormat="1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left" vertical="center"/>
    </xf>
    <xf numFmtId="2" fontId="1" fillId="7" borderId="3" xfId="0" applyNumberFormat="1" applyFont="1" applyFill="1" applyBorder="1" applyAlignment="1">
      <alignment horizontal="right" vertical="center"/>
    </xf>
    <xf numFmtId="2" fontId="1" fillId="7" borderId="3" xfId="0" applyNumberFormat="1" applyFont="1" applyFill="1" applyBorder="1" applyAlignment="1">
      <alignment horizontal="right"/>
    </xf>
    <xf numFmtId="2" fontId="1" fillId="7" borderId="4" xfId="0" applyNumberFormat="1" applyFont="1" applyFill="1" applyBorder="1" applyAlignment="1">
      <alignment horizontal="right"/>
    </xf>
    <xf numFmtId="1" fontId="4" fillId="7" borderId="14" xfId="0" applyNumberFormat="1" applyFont="1" applyFill="1" applyBorder="1" applyAlignment="1">
      <alignment horizontal="left" vertical="center"/>
    </xf>
    <xf numFmtId="2" fontId="1" fillId="7" borderId="14" xfId="0" applyNumberFormat="1" applyFont="1" applyFill="1" applyBorder="1" applyAlignment="1">
      <alignment horizontal="right"/>
    </xf>
    <xf numFmtId="2" fontId="1" fillId="7" borderId="75" xfId="0" applyNumberFormat="1" applyFont="1" applyFill="1" applyBorder="1" applyAlignment="1">
      <alignment horizontal="right"/>
    </xf>
    <xf numFmtId="0" fontId="45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33" fillId="4" borderId="32" xfId="0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49" fontId="5" fillId="6" borderId="23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61" fillId="6" borderId="16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1" fontId="12" fillId="0" borderId="68" xfId="0" applyNumberFormat="1" applyFont="1" applyBorder="1" applyAlignment="1" applyProtection="1">
      <alignment horizontal="center" vertical="center" wrapText="1"/>
      <protection locked="0"/>
    </xf>
    <xf numFmtId="0" fontId="28" fillId="7" borderId="15" xfId="0" applyFont="1" applyFill="1" applyBorder="1"/>
    <xf numFmtId="0" fontId="28" fillId="7" borderId="1" xfId="0" applyFont="1" applyFill="1" applyBorder="1"/>
    <xf numFmtId="0" fontId="28" fillId="7" borderId="5" xfId="0" applyFont="1" applyFill="1" applyBorder="1"/>
    <xf numFmtId="0" fontId="4" fillId="7" borderId="1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43" fontId="57" fillId="7" borderId="15" xfId="0" applyNumberFormat="1" applyFont="1" applyFill="1" applyBorder="1" applyAlignment="1" applyProtection="1">
      <alignment horizontal="center" vertical="center"/>
    </xf>
    <xf numFmtId="43" fontId="57" fillId="7" borderId="1" xfId="0" applyNumberFormat="1" applyFont="1" applyFill="1" applyBorder="1" applyAlignment="1" applyProtection="1">
      <alignment horizontal="center" vertical="center"/>
    </xf>
    <xf numFmtId="0" fontId="31" fillId="7" borderId="72" xfId="0" applyFont="1" applyFill="1" applyBorder="1" applyAlignment="1">
      <alignment horizontal="center" vertical="center"/>
    </xf>
    <xf numFmtId="43" fontId="57" fillId="7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4" fillId="7" borderId="3" xfId="0" applyNumberFormat="1" applyFont="1" applyFill="1" applyBorder="1" applyAlignment="1" applyProtection="1">
      <alignment horizont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wrapText="1"/>
      <protection locked="0"/>
    </xf>
    <xf numFmtId="2" fontId="12" fillId="7" borderId="1" xfId="0" applyNumberFormat="1" applyFont="1" applyFill="1" applyBorder="1" applyAlignment="1" applyProtection="1">
      <alignment horizontal="center" vertical="center"/>
    </xf>
    <xf numFmtId="1" fontId="12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>
      <alignment horizontal="center"/>
    </xf>
    <xf numFmtId="4" fontId="26" fillId="9" borderId="3" xfId="0" applyNumberFormat="1" applyFont="1" applyFill="1" applyBorder="1" applyAlignment="1">
      <alignment horizontal="center" vertical="center" wrapText="1"/>
    </xf>
    <xf numFmtId="2" fontId="33" fillId="9" borderId="3" xfId="0" applyNumberFormat="1" applyFont="1" applyFill="1" applyBorder="1" applyAlignment="1">
      <alignment horizontal="center" vertical="center" wrapText="1"/>
    </xf>
    <xf numFmtId="2" fontId="8" fillId="9" borderId="3" xfId="0" applyNumberFormat="1" applyFont="1" applyFill="1" applyBorder="1" applyAlignment="1">
      <alignment horizontal="center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2" fontId="12" fillId="7" borderId="3" xfId="0" applyNumberFormat="1" applyFont="1" applyFill="1" applyBorder="1" applyAlignment="1" applyProtection="1">
      <alignment horizontal="right" vertical="center"/>
    </xf>
    <xf numFmtId="2" fontId="4" fillId="7" borderId="47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14" xfId="0" applyFont="1" applyBorder="1" applyAlignment="1">
      <alignment horizontal="center" vertical="center" textRotation="90" wrapText="1"/>
    </xf>
    <xf numFmtId="43" fontId="32" fillId="7" borderId="28" xfId="0" applyNumberFormat="1" applyFont="1" applyFill="1" applyBorder="1" applyAlignment="1" applyProtection="1">
      <alignment horizontal="center" vertical="center"/>
    </xf>
    <xf numFmtId="0" fontId="31" fillId="7" borderId="28" xfId="0" applyFont="1" applyFill="1" applyBorder="1" applyAlignment="1">
      <alignment horizontal="center" vertical="center"/>
    </xf>
    <xf numFmtId="165" fontId="43" fillId="11" borderId="20" xfId="0" applyNumberFormat="1" applyFont="1" applyFill="1" applyBorder="1" applyAlignment="1">
      <alignment horizontal="center" vertical="center"/>
    </xf>
    <xf numFmtId="166" fontId="43" fillId="11" borderId="20" xfId="0" applyNumberFormat="1" applyFont="1" applyFill="1" applyBorder="1" applyAlignment="1">
      <alignment horizontal="center" vertical="center"/>
    </xf>
    <xf numFmtId="2" fontId="4" fillId="11" borderId="20" xfId="0" applyNumberFormat="1" applyFont="1" applyFill="1" applyBorder="1" applyAlignment="1">
      <alignment horizontal="right" vertical="center"/>
    </xf>
    <xf numFmtId="2" fontId="43" fillId="11" borderId="2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 wrapText="1"/>
    </xf>
    <xf numFmtId="4" fontId="26" fillId="9" borderId="14" xfId="0" applyNumberFormat="1" applyFont="1" applyFill="1" applyBorder="1" applyAlignment="1">
      <alignment horizontal="center" vertical="center" wrapText="1"/>
    </xf>
    <xf numFmtId="2" fontId="6" fillId="9" borderId="53" xfId="0" applyNumberFormat="1" applyFont="1" applyFill="1" applyBorder="1" applyAlignment="1">
      <alignment horizontal="center" vertical="center" wrapText="1"/>
    </xf>
    <xf numFmtId="4" fontId="33" fillId="9" borderId="14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/>
    <xf numFmtId="0" fontId="4" fillId="7" borderId="3" xfId="0" applyFont="1" applyFill="1" applyBorder="1" applyAlignment="1">
      <alignment horizontal="center"/>
    </xf>
    <xf numFmtId="43" fontId="32" fillId="7" borderId="20" xfId="0" applyNumberFormat="1" applyFont="1" applyFill="1" applyBorder="1" applyAlignment="1" applyProtection="1">
      <alignment horizontal="center" vertical="center"/>
    </xf>
    <xf numFmtId="1" fontId="12" fillId="0" borderId="21" xfId="0" applyNumberFormat="1" applyFont="1" applyBorder="1" applyAlignment="1" applyProtection="1">
      <alignment horizontal="center" vertical="center" wrapText="1"/>
      <protection locked="0"/>
    </xf>
    <xf numFmtId="43" fontId="57" fillId="7" borderId="29" xfId="0" applyNumberFormat="1" applyFont="1" applyFill="1" applyBorder="1" applyAlignment="1" applyProtection="1">
      <alignment horizontal="center" vertical="center"/>
    </xf>
    <xf numFmtId="43" fontId="57" fillId="7" borderId="60" xfId="0" applyNumberFormat="1" applyFont="1" applyFill="1" applyBorder="1" applyAlignment="1" applyProtection="1">
      <alignment horizontal="center" vertical="center"/>
    </xf>
    <xf numFmtId="43" fontId="57" fillId="7" borderId="55" xfId="0" applyNumberFormat="1" applyFont="1" applyFill="1" applyBorder="1" applyAlignment="1" applyProtection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 textRotation="90" wrapText="1"/>
    </xf>
    <xf numFmtId="0" fontId="41" fillId="12" borderId="32" xfId="0" applyFont="1" applyFill="1" applyBorder="1" applyAlignment="1">
      <alignment horizontal="center" vertical="center"/>
    </xf>
    <xf numFmtId="0" fontId="40" fillId="12" borderId="15" xfId="0" applyFont="1" applyFill="1" applyBorder="1" applyAlignment="1">
      <alignment horizontal="left" vertical="center" wrapText="1"/>
    </xf>
    <xf numFmtId="2" fontId="40" fillId="12" borderId="15" xfId="0" applyNumberFormat="1" applyFont="1" applyFill="1" applyBorder="1" applyAlignment="1">
      <alignment horizontal="center" vertical="center"/>
    </xf>
    <xf numFmtId="0" fontId="41" fillId="12" borderId="13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left" wrapText="1"/>
    </xf>
    <xf numFmtId="2" fontId="40" fillId="12" borderId="2" xfId="0" applyNumberFormat="1" applyFont="1" applyFill="1" applyBorder="1" applyAlignment="1">
      <alignment horizontal="center" vertical="center"/>
    </xf>
    <xf numFmtId="0" fontId="41" fillId="12" borderId="9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left" wrapText="1"/>
    </xf>
    <xf numFmtId="2" fontId="40" fillId="12" borderId="1" xfId="0" applyNumberFormat="1" applyFont="1" applyFill="1" applyBorder="1" applyAlignment="1">
      <alignment horizontal="center" vertical="center"/>
    </xf>
    <xf numFmtId="0" fontId="41" fillId="12" borderId="12" xfId="0" applyFont="1" applyFill="1" applyBorder="1" applyAlignment="1">
      <alignment horizontal="center" vertical="center"/>
    </xf>
    <xf numFmtId="0" fontId="40" fillId="12" borderId="3" xfId="0" applyFont="1" applyFill="1" applyBorder="1" applyAlignment="1">
      <alignment horizontal="left" wrapText="1"/>
    </xf>
    <xf numFmtId="2" fontId="40" fillId="12" borderId="3" xfId="0" applyNumberFormat="1" applyFont="1" applyFill="1" applyBorder="1" applyAlignment="1">
      <alignment horizontal="center" vertical="center"/>
    </xf>
    <xf numFmtId="2" fontId="49" fillId="12" borderId="20" xfId="0" applyNumberFormat="1" applyFont="1" applyFill="1" applyBorder="1" applyAlignment="1">
      <alignment horizontal="center" vertical="center"/>
    </xf>
    <xf numFmtId="2" fontId="40" fillId="12" borderId="2" xfId="0" applyNumberFormat="1" applyFont="1" applyFill="1" applyBorder="1" applyAlignment="1">
      <alignment horizontal="center"/>
    </xf>
    <xf numFmtId="2" fontId="40" fillId="12" borderId="5" xfId="0" applyNumberFormat="1" applyFont="1" applyFill="1" applyBorder="1" applyAlignment="1">
      <alignment horizontal="center"/>
    </xf>
    <xf numFmtId="49" fontId="8" fillId="12" borderId="9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horizontal="center" vertical="center" wrapText="1"/>
    </xf>
    <xf numFmtId="49" fontId="8" fillId="12" borderId="32" xfId="0" applyNumberFormat="1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vertical="center" wrapText="1"/>
    </xf>
    <xf numFmtId="0" fontId="33" fillId="12" borderId="15" xfId="0" applyFont="1" applyFill="1" applyBorder="1" applyAlignment="1">
      <alignment horizontal="center" vertical="center" wrapText="1"/>
    </xf>
    <xf numFmtId="0" fontId="0" fillId="6" borderId="0" xfId="0" applyFill="1"/>
    <xf numFmtId="0" fontId="25" fillId="6" borderId="0" xfId="0" applyFont="1" applyFill="1"/>
    <xf numFmtId="0" fontId="50" fillId="6" borderId="27" xfId="0" applyFont="1" applyFill="1" applyBorder="1" applyAlignment="1">
      <alignment horizontal="left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41" fillId="6" borderId="0" xfId="0" applyFont="1" applyFill="1"/>
    <xf numFmtId="0" fontId="40" fillId="6" borderId="0" xfId="0" applyFont="1" applyFill="1"/>
    <xf numFmtId="0" fontId="0" fillId="6" borderId="0" xfId="0" applyFill="1" applyBorder="1"/>
    <xf numFmtId="0" fontId="40" fillId="0" borderId="2" xfId="0" applyFont="1" applyBorder="1" applyAlignment="1">
      <alignment horizontal="left"/>
    </xf>
    <xf numFmtId="0" fontId="42" fillId="6" borderId="0" xfId="0" applyFont="1" applyFill="1"/>
    <xf numFmtId="0" fontId="46" fillId="6" borderId="0" xfId="0" applyFont="1" applyFill="1"/>
    <xf numFmtId="0" fontId="47" fillId="6" borderId="0" xfId="0" applyFont="1" applyFill="1"/>
    <xf numFmtId="0" fontId="40" fillId="6" borderId="0" xfId="0" applyFont="1" applyFill="1" applyBorder="1" applyAlignment="1">
      <alignment horizontal="right"/>
    </xf>
    <xf numFmtId="0" fontId="4" fillId="12" borderId="1" xfId="0" applyFont="1" applyFill="1" applyBorder="1" applyAlignment="1">
      <alignment horizontal="center" vertical="center" wrapText="1"/>
    </xf>
    <xf numFmtId="10" fontId="4" fillId="12" borderId="3" xfId="0" applyNumberFormat="1" applyFont="1" applyFill="1" applyBorder="1" applyAlignment="1">
      <alignment horizontal="center" vertical="center" wrapText="1"/>
    </xf>
    <xf numFmtId="0" fontId="56" fillId="12" borderId="3" xfId="0" applyNumberFormat="1" applyFont="1" applyFill="1" applyBorder="1" applyAlignment="1">
      <alignment horizontal="center" vertical="center" wrapText="1"/>
    </xf>
    <xf numFmtId="2" fontId="1" fillId="12" borderId="15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2" fontId="1" fillId="12" borderId="5" xfId="0" applyNumberFormat="1" applyFont="1" applyFill="1" applyBorder="1" applyAlignment="1">
      <alignment horizontal="center" vertical="center"/>
    </xf>
    <xf numFmtId="2" fontId="1" fillId="12" borderId="14" xfId="0" applyNumberFormat="1" applyFont="1" applyFill="1" applyBorder="1" applyAlignment="1">
      <alignment horizontal="right" vertical="center"/>
    </xf>
    <xf numFmtId="2" fontId="1" fillId="12" borderId="67" xfId="0" applyNumberFormat="1" applyFont="1" applyFill="1" applyBorder="1" applyAlignment="1">
      <alignment horizontal="right" vertical="center"/>
    </xf>
    <xf numFmtId="2" fontId="1" fillId="12" borderId="2" xfId="0" applyNumberFormat="1" applyFont="1" applyFill="1" applyBorder="1" applyAlignment="1">
      <alignment horizontal="center" vertical="center"/>
    </xf>
    <xf numFmtId="2" fontId="1" fillId="12" borderId="3" xfId="0" applyNumberFormat="1" applyFont="1" applyFill="1" applyBorder="1" applyAlignment="1">
      <alignment horizontal="center" vertical="center"/>
    </xf>
    <xf numFmtId="2" fontId="1" fillId="12" borderId="28" xfId="0" applyNumberFormat="1" applyFont="1" applyFill="1" applyBorder="1" applyAlignment="1">
      <alignment horizontal="right" vertical="center"/>
    </xf>
    <xf numFmtId="2" fontId="1" fillId="12" borderId="14" xfId="0" applyNumberFormat="1" applyFont="1" applyFill="1" applyBorder="1" applyAlignment="1">
      <alignment horizontal="center" vertical="center"/>
    </xf>
    <xf numFmtId="2" fontId="1" fillId="12" borderId="11" xfId="0" applyNumberFormat="1" applyFont="1" applyFill="1" applyBorder="1" applyAlignment="1">
      <alignment horizontal="right" vertical="center"/>
    </xf>
    <xf numFmtId="9" fontId="4" fillId="13" borderId="20" xfId="4" applyFont="1" applyFill="1" applyBorder="1" applyAlignment="1">
      <alignment horizontal="right" vertical="center"/>
    </xf>
    <xf numFmtId="2" fontId="4" fillId="13" borderId="20" xfId="0" applyNumberFormat="1" applyFont="1" applyFill="1" applyBorder="1" applyAlignment="1">
      <alignment horizontal="right" vertical="center"/>
    </xf>
    <xf numFmtId="2" fontId="4" fillId="7" borderId="14" xfId="0" applyNumberFormat="1" applyFont="1" applyFill="1" applyBorder="1" applyAlignment="1">
      <alignment horizontal="right" vertical="center"/>
    </xf>
    <xf numFmtId="2" fontId="43" fillId="14" borderId="15" xfId="0" applyNumberFormat="1" applyFont="1" applyFill="1" applyBorder="1" applyAlignment="1">
      <alignment horizontal="center" vertical="center"/>
    </xf>
    <xf numFmtId="2" fontId="43" fillId="14" borderId="1" xfId="0" applyNumberFormat="1" applyFont="1" applyFill="1" applyBorder="1" applyAlignment="1">
      <alignment horizontal="center" vertical="center"/>
    </xf>
    <xf numFmtId="2" fontId="43" fillId="14" borderId="5" xfId="0" applyNumberFormat="1" applyFont="1" applyFill="1" applyBorder="1" applyAlignment="1">
      <alignment horizontal="center" vertical="center"/>
    </xf>
    <xf numFmtId="2" fontId="43" fillId="14" borderId="14" xfId="0" applyNumberFormat="1" applyFont="1" applyFill="1" applyBorder="1" applyAlignment="1">
      <alignment horizontal="center" vertical="center"/>
    </xf>
    <xf numFmtId="2" fontId="43" fillId="14" borderId="11" xfId="0" applyNumberFormat="1" applyFont="1" applyFill="1" applyBorder="1" applyAlignment="1">
      <alignment horizontal="center" vertical="center"/>
    </xf>
    <xf numFmtId="2" fontId="43" fillId="14" borderId="28" xfId="0" applyNumberFormat="1" applyFont="1" applyFill="1" applyBorder="1" applyAlignment="1">
      <alignment horizontal="center" vertical="center"/>
    </xf>
    <xf numFmtId="168" fontId="43" fillId="14" borderId="15" xfId="0" applyNumberFormat="1" applyFont="1" applyFill="1" applyBorder="1" applyAlignment="1">
      <alignment horizontal="center" vertical="center"/>
    </xf>
    <xf numFmtId="168" fontId="43" fillId="14" borderId="1" xfId="0" applyNumberFormat="1" applyFont="1" applyFill="1" applyBorder="1" applyAlignment="1">
      <alignment horizontal="center" vertical="center"/>
    </xf>
    <xf numFmtId="168" fontId="43" fillId="14" borderId="5" xfId="0" applyNumberFormat="1" applyFont="1" applyFill="1" applyBorder="1" applyAlignment="1">
      <alignment horizontal="center" vertical="center"/>
    </xf>
    <xf numFmtId="168" fontId="43" fillId="14" borderId="14" xfId="0" applyNumberFormat="1" applyFont="1" applyFill="1" applyBorder="1" applyAlignment="1">
      <alignment horizontal="center" vertical="center"/>
    </xf>
    <xf numFmtId="166" fontId="43" fillId="14" borderId="15" xfId="0" applyNumberFormat="1" applyFont="1" applyFill="1" applyBorder="1" applyAlignment="1">
      <alignment horizontal="center" vertical="center"/>
    </xf>
    <xf numFmtId="166" fontId="43" fillId="14" borderId="1" xfId="0" applyNumberFormat="1" applyFont="1" applyFill="1" applyBorder="1" applyAlignment="1">
      <alignment horizontal="center" vertical="center"/>
    </xf>
    <xf numFmtId="166" fontId="43" fillId="14" borderId="5" xfId="0" applyNumberFormat="1" applyFont="1" applyFill="1" applyBorder="1" applyAlignment="1">
      <alignment horizontal="center" vertical="center"/>
    </xf>
    <xf numFmtId="166" fontId="43" fillId="14" borderId="14" xfId="0" applyNumberFormat="1" applyFont="1" applyFill="1" applyBorder="1" applyAlignment="1">
      <alignment horizontal="center" vertical="center"/>
    </xf>
    <xf numFmtId="166" fontId="43" fillId="14" borderId="11" xfId="0" applyNumberFormat="1" applyFont="1" applyFill="1" applyBorder="1" applyAlignment="1">
      <alignment horizontal="center" vertical="center"/>
    </xf>
    <xf numFmtId="2" fontId="43" fillId="14" borderId="2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" fontId="25" fillId="0" borderId="14" xfId="0" applyNumberFormat="1" applyFont="1" applyBorder="1" applyAlignment="1">
      <alignment horizontal="center" vertical="center"/>
    </xf>
    <xf numFmtId="10" fontId="1" fillId="0" borderId="14" xfId="4" applyNumberFormat="1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 textRotation="90" wrapText="1"/>
    </xf>
    <xf numFmtId="0" fontId="66" fillId="11" borderId="52" xfId="0" applyFont="1" applyFill="1" applyBorder="1" applyAlignment="1">
      <alignment vertical="center"/>
    </xf>
    <xf numFmtId="0" fontId="67" fillId="0" borderId="0" xfId="0" applyFont="1" applyAlignment="1">
      <alignment horizontal="center"/>
    </xf>
    <xf numFmtId="0" fontId="67" fillId="0" borderId="0" xfId="0" applyFont="1"/>
    <xf numFmtId="166" fontId="66" fillId="11" borderId="52" xfId="0" applyNumberFormat="1" applyFont="1" applyFill="1" applyBorder="1" applyAlignment="1">
      <alignment horizontal="center" vertical="center"/>
    </xf>
    <xf numFmtId="0" fontId="56" fillId="14" borderId="3" xfId="0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wrapText="1"/>
      <protection locked="0"/>
    </xf>
    <xf numFmtId="2" fontId="3" fillId="6" borderId="0" xfId="0" applyNumberFormat="1" applyFont="1" applyFill="1" applyAlignment="1" applyProtection="1">
      <alignment horizontal="right"/>
      <protection locked="0"/>
    </xf>
    <xf numFmtId="2" fontId="3" fillId="6" borderId="0" xfId="0" applyNumberFormat="1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right" vertical="center"/>
      <protection locked="0"/>
    </xf>
    <xf numFmtId="1" fontId="0" fillId="6" borderId="0" xfId="0" applyNumberFormat="1" applyFill="1" applyAlignment="1" applyProtection="1">
      <alignment horizontal="right" vertical="center"/>
      <protection locked="0"/>
    </xf>
    <xf numFmtId="0" fontId="10" fillId="6" borderId="0" xfId="0" applyFont="1" applyFill="1" applyAlignment="1" applyProtection="1">
      <alignment horizontal="center" wrapText="1"/>
      <protection locked="0"/>
    </xf>
    <xf numFmtId="2" fontId="10" fillId="6" borderId="0" xfId="0" applyNumberFormat="1" applyFont="1" applyFill="1" applyAlignment="1" applyProtection="1">
      <alignment horizontal="center" wrapText="1"/>
      <protection locked="0"/>
    </xf>
    <xf numFmtId="1" fontId="10" fillId="6" borderId="0" xfId="0" applyNumberFormat="1" applyFont="1" applyFill="1" applyAlignment="1" applyProtection="1">
      <alignment horizontal="center" wrapText="1"/>
      <protection locked="0"/>
    </xf>
    <xf numFmtId="0" fontId="0" fillId="0" borderId="0" xfId="0" applyFill="1"/>
    <xf numFmtId="0" fontId="41" fillId="0" borderId="0" xfId="0" applyFont="1" applyFill="1"/>
    <xf numFmtId="0" fontId="1" fillId="6" borderId="0" xfId="0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49" fontId="8" fillId="12" borderId="33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vertical="center" wrapText="1"/>
    </xf>
    <xf numFmtId="0" fontId="33" fillId="12" borderId="5" xfId="0" applyFont="1" applyFill="1" applyBorder="1" applyAlignment="1">
      <alignment horizontal="center" vertical="center" wrapText="1"/>
    </xf>
    <xf numFmtId="2" fontId="61" fillId="6" borderId="7" xfId="0" applyNumberFormat="1" applyFont="1" applyFill="1" applyBorder="1" applyAlignment="1">
      <alignment horizontal="center" vertical="center" wrapText="1"/>
    </xf>
    <xf numFmtId="0" fontId="57" fillId="0" borderId="32" xfId="0" applyFont="1" applyBorder="1" applyAlignment="1">
      <alignment textRotation="90" wrapText="1"/>
    </xf>
    <xf numFmtId="0" fontId="1" fillId="0" borderId="15" xfId="0" applyFont="1" applyBorder="1"/>
    <xf numFmtId="0" fontId="25" fillId="0" borderId="15" xfId="0" applyFont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10" fontId="1" fillId="0" borderId="15" xfId="4" applyNumberFormat="1" applyFont="1" applyBorder="1" applyAlignment="1">
      <alignment horizontal="right" vertical="center"/>
    </xf>
    <xf numFmtId="2" fontId="1" fillId="12" borderId="15" xfId="0" applyNumberFormat="1" applyFont="1" applyFill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1" fontId="12" fillId="0" borderId="26" xfId="0" applyNumberFormat="1" applyFont="1" applyBorder="1" applyAlignment="1" applyProtection="1">
      <alignment horizontal="center" vertical="center" wrapText="1"/>
      <protection locked="0"/>
    </xf>
    <xf numFmtId="1" fontId="12" fillId="0" borderId="75" xfId="0" applyNumberFormat="1" applyFont="1" applyBorder="1" applyAlignment="1" applyProtection="1">
      <alignment horizontal="center" vertical="center" wrapText="1"/>
      <protection locked="0"/>
    </xf>
    <xf numFmtId="1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51" fillId="0" borderId="51" xfId="0" applyFont="1" applyFill="1" applyBorder="1" applyAlignment="1" applyProtection="1">
      <alignment horizontal="left" wrapText="1"/>
    </xf>
    <xf numFmtId="0" fontId="51" fillId="0" borderId="56" xfId="0" applyFont="1" applyFill="1" applyBorder="1" applyAlignment="1" applyProtection="1">
      <alignment horizontal="left" wrapText="1"/>
    </xf>
    <xf numFmtId="0" fontId="51" fillId="0" borderId="54" xfId="0" applyFont="1" applyFill="1" applyBorder="1" applyAlignment="1" applyProtection="1">
      <alignment horizontal="left" wrapText="1"/>
    </xf>
    <xf numFmtId="1" fontId="12" fillId="0" borderId="63" xfId="0" applyNumberFormat="1" applyFont="1" applyBorder="1" applyAlignment="1" applyProtection="1">
      <alignment horizontal="center" vertical="center" wrapText="1"/>
      <protection locked="0"/>
    </xf>
    <xf numFmtId="1" fontId="12" fillId="0" borderId="64" xfId="0" applyNumberFormat="1" applyFont="1" applyBorder="1" applyAlignment="1" applyProtection="1">
      <alignment horizontal="center" vertical="center" wrapText="1"/>
      <protection locked="0"/>
    </xf>
    <xf numFmtId="1" fontId="12" fillId="0" borderId="69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1" fontId="12" fillId="0" borderId="68" xfId="0" applyNumberFormat="1" applyFont="1" applyBorder="1" applyAlignment="1" applyProtection="1">
      <alignment horizontal="center" vertical="center" wrapText="1"/>
      <protection locked="0"/>
    </xf>
    <xf numFmtId="1" fontId="12" fillId="0" borderId="62" xfId="0" applyNumberFormat="1" applyFont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6" borderId="32" xfId="0" applyFont="1" applyFill="1" applyBorder="1" applyAlignment="1" applyProtection="1">
      <alignment horizontal="center" vertical="center" textRotation="90" wrapText="1"/>
      <protection locked="0"/>
    </xf>
    <xf numFmtId="0" fontId="4" fillId="6" borderId="9" xfId="0" applyFont="1" applyFill="1" applyBorder="1" applyAlignment="1" applyProtection="1">
      <alignment horizontal="center" vertical="center" textRotation="90" wrapText="1"/>
      <protection locked="0"/>
    </xf>
    <xf numFmtId="0" fontId="4" fillId="6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32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Fill="1" applyBorder="1" applyAlignment="1" applyProtection="1">
      <alignment horizontal="center" vertical="center" textRotation="90" wrapText="1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1" fontId="12" fillId="0" borderId="65" xfId="0" applyNumberFormat="1" applyFont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0" fillId="6" borderId="0" xfId="0" applyFill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23" fillId="6" borderId="27" xfId="0" applyFont="1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Alignment="1" applyProtection="1">
      <alignment horizontal="center" wrapText="1"/>
      <protection locked="0"/>
    </xf>
    <xf numFmtId="0" fontId="4" fillId="7" borderId="37" xfId="0" applyFont="1" applyFill="1" applyBorder="1" applyAlignment="1" applyProtection="1">
      <alignment horizontal="left" vertical="center" wrapText="1"/>
      <protection locked="0"/>
    </xf>
    <xf numFmtId="0" fontId="4" fillId="7" borderId="38" xfId="0" applyFont="1" applyFill="1" applyBorder="1" applyAlignment="1" applyProtection="1">
      <alignment horizontal="left" vertical="center" wrapText="1"/>
      <protection locked="0"/>
    </xf>
    <xf numFmtId="0" fontId="4" fillId="7" borderId="39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0" fontId="3" fillId="0" borderId="35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1" fontId="12" fillId="0" borderId="68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2" fontId="12" fillId="7" borderId="1" xfId="0" applyNumberFormat="1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4" fillId="7" borderId="37" xfId="0" applyFont="1" applyFill="1" applyBorder="1" applyAlignment="1" applyProtection="1">
      <alignment horizontal="left" wrapText="1"/>
      <protection locked="0"/>
    </xf>
    <xf numFmtId="0" fontId="4" fillId="7" borderId="38" xfId="0" applyFont="1" applyFill="1" applyBorder="1" applyAlignment="1" applyProtection="1">
      <alignment horizontal="left" wrapText="1"/>
      <protection locked="0"/>
    </xf>
    <xf numFmtId="0" fontId="4" fillId="7" borderId="39" xfId="0" applyFont="1" applyFill="1" applyBorder="1" applyAlignment="1" applyProtection="1">
      <alignment horizontal="left" wrapText="1"/>
      <protection locked="0"/>
    </xf>
    <xf numFmtId="0" fontId="30" fillId="0" borderId="34" xfId="0" applyFont="1" applyBorder="1" applyAlignment="1" applyProtection="1">
      <alignment horizontal="left" vertical="center" wrapText="1"/>
      <protection locked="0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6" borderId="34" xfId="0" applyFont="1" applyFill="1" applyBorder="1" applyAlignment="1" applyProtection="1">
      <alignment horizontal="left" wrapText="1"/>
      <protection locked="0"/>
    </xf>
    <xf numFmtId="0" fontId="3" fillId="6" borderId="35" xfId="0" applyFont="1" applyFill="1" applyBorder="1" applyAlignment="1" applyProtection="1">
      <alignment horizontal="left" wrapText="1"/>
      <protection locked="0"/>
    </xf>
    <xf numFmtId="0" fontId="3" fillId="6" borderId="36" xfId="0" applyFont="1" applyFill="1" applyBorder="1" applyAlignment="1" applyProtection="1">
      <alignment horizontal="left" wrapText="1"/>
      <protection locked="0"/>
    </xf>
    <xf numFmtId="0" fontId="3" fillId="6" borderId="34" xfId="0" applyFont="1" applyFill="1" applyBorder="1" applyAlignment="1" applyProtection="1">
      <alignment horizontal="left" vertical="center" wrapText="1"/>
      <protection locked="0"/>
    </xf>
    <xf numFmtId="0" fontId="3" fillId="6" borderId="35" xfId="0" applyFont="1" applyFill="1" applyBorder="1" applyAlignment="1" applyProtection="1">
      <alignment horizontal="left" vertical="center" wrapText="1"/>
      <protection locked="0"/>
    </xf>
    <xf numFmtId="0" fontId="3" fillId="6" borderId="36" xfId="0" applyFon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>
      <alignment horizontal="left" vertical="center"/>
    </xf>
    <xf numFmtId="0" fontId="4" fillId="7" borderId="4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right" vertical="center"/>
    </xf>
    <xf numFmtId="0" fontId="4" fillId="11" borderId="11" xfId="0" applyFont="1" applyFill="1" applyBorder="1" applyAlignment="1">
      <alignment horizontal="right" vertical="center"/>
    </xf>
    <xf numFmtId="0" fontId="44" fillId="11" borderId="51" xfId="0" applyFont="1" applyFill="1" applyBorder="1" applyAlignment="1">
      <alignment horizontal="right" vertical="center"/>
    </xf>
    <xf numFmtId="0" fontId="44" fillId="11" borderId="56" xfId="0" applyFont="1" applyFill="1" applyBorder="1" applyAlignment="1">
      <alignment horizontal="right" vertical="center"/>
    </xf>
    <xf numFmtId="0" fontId="44" fillId="11" borderId="54" xfId="0" applyFont="1" applyFill="1" applyBorder="1" applyAlignment="1">
      <alignment horizontal="right" vertical="center"/>
    </xf>
    <xf numFmtId="0" fontId="66" fillId="11" borderId="56" xfId="0" applyFont="1" applyFill="1" applyBorder="1" applyAlignment="1">
      <alignment horizontal="center" vertical="center"/>
    </xf>
    <xf numFmtId="0" fontId="66" fillId="11" borderId="54" xfId="0" applyFont="1" applyFill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left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39" xfId="0" applyFont="1" applyFill="1" applyBorder="1" applyAlignment="1">
      <alignment horizontal="left" vertical="center" wrapText="1"/>
    </xf>
    <xf numFmtId="0" fontId="4" fillId="7" borderId="40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left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textRotation="90" wrapText="1"/>
    </xf>
    <xf numFmtId="0" fontId="4" fillId="0" borderId="62" xfId="0" applyFont="1" applyBorder="1" applyAlignment="1">
      <alignment horizontal="center" textRotation="90" wrapText="1"/>
    </xf>
    <xf numFmtId="0" fontId="4" fillId="0" borderId="72" xfId="0" applyFont="1" applyBorder="1" applyAlignment="1">
      <alignment horizontal="center" textRotation="90" wrapText="1"/>
    </xf>
    <xf numFmtId="0" fontId="4" fillId="0" borderId="74" xfId="0" applyFont="1" applyBorder="1" applyAlignment="1">
      <alignment horizontal="center" textRotation="90" wrapText="1"/>
    </xf>
    <xf numFmtId="0" fontId="44" fillId="0" borderId="0" xfId="0" applyFont="1" applyAlignment="1">
      <alignment horizontal="center"/>
    </xf>
    <xf numFmtId="0" fontId="57" fillId="0" borderId="32" xfId="0" applyFont="1" applyBorder="1" applyAlignment="1">
      <alignment horizontal="center" vertical="center" textRotation="90" wrapText="1"/>
    </xf>
    <xf numFmtId="0" fontId="57" fillId="0" borderId="9" xfId="0" applyFont="1" applyBorder="1" applyAlignment="1">
      <alignment horizontal="center" vertical="center" textRotation="90" wrapText="1"/>
    </xf>
    <xf numFmtId="0" fontId="57" fillId="0" borderId="33" xfId="0" applyFont="1" applyBorder="1" applyAlignment="1">
      <alignment horizontal="center" vertical="center" textRotation="90" wrapText="1"/>
    </xf>
    <xf numFmtId="0" fontId="57" fillId="0" borderId="32" xfId="0" applyFont="1" applyBorder="1" applyAlignment="1">
      <alignment horizontal="center" textRotation="90" wrapText="1"/>
    </xf>
    <xf numFmtId="0" fontId="57" fillId="0" borderId="9" xfId="0" applyFont="1" applyBorder="1" applyAlignment="1">
      <alignment horizontal="center" textRotation="90" wrapText="1"/>
    </xf>
    <xf numFmtId="0" fontId="57" fillId="0" borderId="33" xfId="0" applyFont="1" applyBorder="1" applyAlignment="1">
      <alignment horizontal="center" textRotation="90" wrapText="1"/>
    </xf>
    <xf numFmtId="0" fontId="4" fillId="11" borderId="19" xfId="0" applyFont="1" applyFill="1" applyBorder="1" applyAlignment="1">
      <alignment horizontal="right" vertical="center"/>
    </xf>
    <xf numFmtId="0" fontId="4" fillId="11" borderId="20" xfId="0" applyFont="1" applyFill="1" applyBorder="1" applyAlignment="1">
      <alignment horizontal="right" vertical="center"/>
    </xf>
    <xf numFmtId="0" fontId="4" fillId="7" borderId="49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/>
    </xf>
    <xf numFmtId="0" fontId="4" fillId="7" borderId="72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166" fontId="66" fillId="11" borderId="56" xfId="0" applyNumberFormat="1" applyFont="1" applyFill="1" applyBorder="1" applyAlignment="1">
      <alignment horizontal="center" vertical="center"/>
    </xf>
    <xf numFmtId="166" fontId="66" fillId="11" borderId="54" xfId="0" applyNumberFormat="1" applyFont="1" applyFill="1" applyBorder="1" applyAlignment="1">
      <alignment horizontal="center" vertical="center"/>
    </xf>
    <xf numFmtId="0" fontId="66" fillId="11" borderId="5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33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right" vertical="center" wrapText="1"/>
    </xf>
    <xf numFmtId="2" fontId="8" fillId="6" borderId="0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left" vertical="center" wrapText="1"/>
    </xf>
    <xf numFmtId="0" fontId="33" fillId="4" borderId="38" xfId="0" applyFont="1" applyFill="1" applyBorder="1" applyAlignment="1">
      <alignment horizontal="left" vertical="center" wrapText="1"/>
    </xf>
    <xf numFmtId="0" fontId="44" fillId="6" borderId="0" xfId="0" applyFont="1" applyFill="1" applyAlignment="1">
      <alignment horizontal="center"/>
    </xf>
    <xf numFmtId="0" fontId="3" fillId="6" borderId="0" xfId="0" applyFont="1" applyFill="1" applyBorder="1" applyAlignment="1" applyProtection="1">
      <alignment horizontal="right" vertical="center"/>
      <protection locked="0"/>
    </xf>
    <xf numFmtId="0" fontId="40" fillId="6" borderId="0" xfId="0" applyFont="1" applyFill="1" applyAlignment="1">
      <alignment horizontal="left"/>
    </xf>
    <xf numFmtId="49" fontId="6" fillId="9" borderId="51" xfId="0" applyNumberFormat="1" applyFont="1" applyFill="1" applyBorder="1" applyAlignment="1">
      <alignment horizontal="right" vertical="center" wrapText="1"/>
    </xf>
    <xf numFmtId="49" fontId="6" fillId="9" borderId="56" xfId="0" applyNumberFormat="1" applyFont="1" applyFill="1" applyBorder="1" applyAlignment="1">
      <alignment horizontal="right" vertical="center" wrapText="1"/>
    </xf>
    <xf numFmtId="0" fontId="40" fillId="0" borderId="51" xfId="0" applyFont="1" applyBorder="1" applyAlignment="1">
      <alignment horizontal="right"/>
    </xf>
    <xf numFmtId="0" fontId="40" fillId="0" borderId="53" xfId="0" applyFont="1" applyBorder="1" applyAlignment="1">
      <alignment horizontal="right"/>
    </xf>
    <xf numFmtId="0" fontId="45" fillId="6" borderId="27" xfId="0" applyFont="1" applyFill="1" applyBorder="1" applyAlignment="1">
      <alignment horizontal="left" vertical="center" wrapText="1"/>
    </xf>
    <xf numFmtId="0" fontId="41" fillId="6" borderId="24" xfId="0" applyFont="1" applyFill="1" applyBorder="1" applyAlignment="1">
      <alignment horizontal="center"/>
    </xf>
    <xf numFmtId="49" fontId="33" fillId="4" borderId="29" xfId="0" applyNumberFormat="1" applyFont="1" applyFill="1" applyBorder="1" applyAlignment="1">
      <alignment horizontal="left" vertical="center" wrapText="1"/>
    </xf>
    <xf numFmtId="49" fontId="33" fillId="4" borderId="38" xfId="0" applyNumberFormat="1" applyFont="1" applyFill="1" applyBorder="1" applyAlignment="1">
      <alignment horizontal="left" vertical="center" wrapText="1"/>
    </xf>
    <xf numFmtId="0" fontId="40" fillId="0" borderId="57" xfId="0" applyFont="1" applyBorder="1" applyAlignment="1">
      <alignment horizontal="right"/>
    </xf>
    <xf numFmtId="0" fontId="40" fillId="0" borderId="17" xfId="0" applyFont="1" applyBorder="1" applyAlignment="1">
      <alignment horizontal="right"/>
    </xf>
    <xf numFmtId="49" fontId="6" fillId="9" borderId="54" xfId="0" applyNumberFormat="1" applyFont="1" applyFill="1" applyBorder="1" applyAlignment="1">
      <alignment horizontal="right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2" fontId="33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2" fontId="7" fillId="12" borderId="56" xfId="0" applyNumberFormat="1" applyFont="1" applyFill="1" applyBorder="1" applyAlignment="1">
      <alignment horizontal="center" vertical="center"/>
    </xf>
    <xf numFmtId="0" fontId="7" fillId="12" borderId="54" xfId="0" applyFont="1" applyFill="1" applyBorder="1" applyAlignment="1">
      <alignment horizontal="center" vertical="center"/>
    </xf>
    <xf numFmtId="0" fontId="7" fillId="12" borderId="51" xfId="0" applyFont="1" applyFill="1" applyBorder="1" applyAlignment="1">
      <alignment horizontal="right" vertical="center"/>
    </xf>
    <xf numFmtId="0" fontId="7" fillId="12" borderId="56" xfId="0" applyFont="1" applyFill="1" applyBorder="1" applyAlignment="1">
      <alignment horizontal="right" vertical="center"/>
    </xf>
    <xf numFmtId="0" fontId="40" fillId="12" borderId="19" xfId="0" applyFont="1" applyFill="1" applyBorder="1" applyAlignment="1">
      <alignment horizontal="right"/>
    </xf>
    <xf numFmtId="0" fontId="40" fillId="12" borderId="20" xfId="0" applyFont="1" applyFill="1" applyBorder="1" applyAlignment="1">
      <alignment horizontal="right"/>
    </xf>
    <xf numFmtId="0" fontId="40" fillId="12" borderId="13" xfId="0" applyFont="1" applyFill="1" applyBorder="1" applyAlignment="1">
      <alignment horizontal="right"/>
    </xf>
    <xf numFmtId="0" fontId="40" fillId="12" borderId="2" xfId="0" applyFont="1" applyFill="1" applyBorder="1" applyAlignment="1">
      <alignment horizontal="right"/>
    </xf>
    <xf numFmtId="0" fontId="40" fillId="12" borderId="33" xfId="0" applyFont="1" applyFill="1" applyBorder="1" applyAlignment="1">
      <alignment horizontal="right"/>
    </xf>
    <xf numFmtId="0" fontId="40" fillId="12" borderId="5" xfId="0" applyFont="1" applyFill="1" applyBorder="1" applyAlignment="1">
      <alignment horizontal="right"/>
    </xf>
    <xf numFmtId="49" fontId="45" fillId="6" borderId="27" xfId="0" applyNumberFormat="1" applyFont="1" applyFill="1" applyBorder="1" applyAlignment="1">
      <alignment horizontal="left" vertical="center" wrapText="1"/>
    </xf>
    <xf numFmtId="49" fontId="45" fillId="6" borderId="0" xfId="0" applyNumberFormat="1" applyFont="1" applyFill="1" applyBorder="1" applyAlignment="1">
      <alignment horizontal="left" vertical="center" wrapText="1"/>
    </xf>
    <xf numFmtId="49" fontId="6" fillId="6" borderId="27" xfId="0" applyNumberFormat="1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2" fontId="9" fillId="0" borderId="60" xfId="0" applyNumberFormat="1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 wrapText="1"/>
    </xf>
    <xf numFmtId="2" fontId="9" fillId="0" borderId="61" xfId="0" applyNumberFormat="1" applyFont="1" applyFill="1" applyBorder="1" applyAlignment="1">
      <alignment horizontal="center" vertical="center" wrapText="1"/>
    </xf>
    <xf numFmtId="2" fontId="9" fillId="0" borderId="46" xfId="0" applyNumberFormat="1" applyFont="1" applyFill="1" applyBorder="1" applyAlignment="1">
      <alignment horizontal="center" vertical="center" wrapText="1"/>
    </xf>
    <xf numFmtId="43" fontId="57" fillId="7" borderId="3" xfId="0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FFFF99"/>
      <color rgb="FFFF7C80"/>
      <color rgb="FF99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abSelected="1" zoomScaleNormal="100" workbookViewId="0">
      <selection activeCell="B221" sqref="B221"/>
    </sheetView>
  </sheetViews>
  <sheetFormatPr defaultColWidth="9.140625" defaultRowHeight="12.75" x14ac:dyDescent="0.2"/>
  <cols>
    <col min="1" max="1" width="5.28515625" style="4" customWidth="1"/>
    <col min="2" max="2" width="32.85546875" style="5" customWidth="1"/>
    <col min="3" max="3" width="15.140625" style="6" customWidth="1"/>
    <col min="4" max="4" width="15.5703125" style="8" customWidth="1"/>
    <col min="5" max="5" width="17.7109375" style="42" customWidth="1"/>
    <col min="6" max="6" width="17.42578125" style="42" customWidth="1"/>
    <col min="7" max="7" width="16.28515625" style="43" customWidth="1"/>
    <col min="8" max="8" width="15.140625" style="5" customWidth="1"/>
    <col min="9" max="9" width="9.140625" style="7"/>
    <col min="10" max="16384" width="9.140625" style="5"/>
  </cols>
  <sheetData>
    <row r="1" spans="1:7" x14ac:dyDescent="0.2">
      <c r="A1" s="562"/>
      <c r="B1" s="41"/>
      <c r="C1" s="563"/>
      <c r="D1" s="613"/>
      <c r="E1" s="614"/>
      <c r="F1" s="614"/>
      <c r="G1" s="614"/>
    </row>
    <row r="2" spans="1:7" x14ac:dyDescent="0.2">
      <c r="A2" s="562"/>
      <c r="B2" s="41"/>
      <c r="C2" s="563"/>
      <c r="D2" s="615"/>
      <c r="E2" s="616"/>
      <c r="F2" s="616"/>
      <c r="G2" s="616"/>
    </row>
    <row r="3" spans="1:7" x14ac:dyDescent="0.2">
      <c r="A3" s="562"/>
      <c r="B3" s="41"/>
      <c r="C3" s="563"/>
      <c r="D3" s="564"/>
      <c r="E3" s="565"/>
      <c r="F3" s="565"/>
      <c r="G3" s="566"/>
    </row>
    <row r="4" spans="1:7" ht="36" customHeight="1" x14ac:dyDescent="0.25">
      <c r="A4" s="619" t="s">
        <v>39</v>
      </c>
      <c r="B4" s="619"/>
      <c r="C4" s="619"/>
      <c r="D4" s="619"/>
      <c r="E4" s="619"/>
      <c r="F4" s="619"/>
      <c r="G4" s="619"/>
    </row>
    <row r="5" spans="1:7" ht="15.75" x14ac:dyDescent="0.25">
      <c r="A5" s="567"/>
      <c r="B5" s="567"/>
      <c r="C5" s="568"/>
      <c r="D5" s="568"/>
      <c r="E5" s="567"/>
      <c r="F5" s="567"/>
      <c r="G5" s="569"/>
    </row>
    <row r="6" spans="1:7" ht="66.75" customHeight="1" thickBot="1" x14ac:dyDescent="0.25">
      <c r="A6" s="618" t="s">
        <v>326</v>
      </c>
      <c r="B6" s="618"/>
      <c r="C6" s="618"/>
      <c r="D6" s="618"/>
      <c r="E6" s="618"/>
      <c r="F6" s="618"/>
      <c r="G6" s="618"/>
    </row>
    <row r="7" spans="1:7" ht="143.25" customHeight="1" thickBot="1" x14ac:dyDescent="0.25">
      <c r="A7" s="9" t="s">
        <v>22</v>
      </c>
      <c r="B7" s="10" t="s">
        <v>327</v>
      </c>
      <c r="C7" s="11" t="s">
        <v>28</v>
      </c>
      <c r="D7" s="12" t="s">
        <v>47</v>
      </c>
      <c r="E7" s="13" t="s">
        <v>322</v>
      </c>
      <c r="F7" s="13" t="s">
        <v>325</v>
      </c>
      <c r="G7" s="175" t="s">
        <v>299</v>
      </c>
    </row>
    <row r="8" spans="1:7" ht="10.5" customHeight="1" thickBot="1" x14ac:dyDescent="0.25">
      <c r="A8" s="14">
        <v>1</v>
      </c>
      <c r="B8" s="15">
        <v>2</v>
      </c>
      <c r="C8" s="16">
        <v>3</v>
      </c>
      <c r="D8" s="17">
        <v>4</v>
      </c>
      <c r="E8" s="18">
        <v>5</v>
      </c>
      <c r="F8" s="18">
        <v>6</v>
      </c>
      <c r="G8" s="176">
        <v>7</v>
      </c>
    </row>
    <row r="9" spans="1:7" ht="14.25" customHeight="1" x14ac:dyDescent="0.2">
      <c r="A9" s="602" t="s">
        <v>2</v>
      </c>
      <c r="B9" s="52" t="s">
        <v>118</v>
      </c>
      <c r="C9" s="132">
        <v>4158.5</v>
      </c>
      <c r="D9" s="44">
        <v>5</v>
      </c>
      <c r="E9" s="45"/>
      <c r="F9" s="185">
        <f>D9*E9*52/12</f>
        <v>0</v>
      </c>
      <c r="G9" s="599">
        <v>0</v>
      </c>
    </row>
    <row r="10" spans="1:7" ht="14.25" x14ac:dyDescent="0.2">
      <c r="A10" s="603"/>
      <c r="B10" s="53" t="s">
        <v>15</v>
      </c>
      <c r="C10" s="133">
        <v>97.7</v>
      </c>
      <c r="D10" s="46">
        <v>5</v>
      </c>
      <c r="E10" s="47"/>
      <c r="F10" s="186">
        <f t="shared" ref="F10:F69" si="0">D10*E10*52/12</f>
        <v>0</v>
      </c>
      <c r="G10" s="600"/>
    </row>
    <row r="11" spans="1:7" ht="14.25" x14ac:dyDescent="0.2">
      <c r="A11" s="603"/>
      <c r="B11" s="53" t="s">
        <v>48</v>
      </c>
      <c r="C11" s="133">
        <v>1055.2</v>
      </c>
      <c r="D11" s="46">
        <v>5</v>
      </c>
      <c r="E11" s="47"/>
      <c r="F11" s="186">
        <f>D11*E11*52/12</f>
        <v>0</v>
      </c>
      <c r="G11" s="600"/>
    </row>
    <row r="12" spans="1:7" ht="14.25" x14ac:dyDescent="0.2">
      <c r="A12" s="603"/>
      <c r="B12" s="53" t="s">
        <v>121</v>
      </c>
      <c r="C12" s="133">
        <v>3975.9</v>
      </c>
      <c r="D12" s="46">
        <v>6</v>
      </c>
      <c r="E12" s="47"/>
      <c r="F12" s="186">
        <f t="shared" si="0"/>
        <v>0</v>
      </c>
      <c r="G12" s="600"/>
    </row>
    <row r="13" spans="1:7" ht="15.6" customHeight="1" x14ac:dyDescent="0.2">
      <c r="A13" s="603"/>
      <c r="B13" s="53" t="s">
        <v>117</v>
      </c>
      <c r="C13" s="133">
        <v>1200</v>
      </c>
      <c r="D13" s="46">
        <v>6</v>
      </c>
      <c r="E13" s="47"/>
      <c r="F13" s="186">
        <f t="shared" si="0"/>
        <v>0</v>
      </c>
      <c r="G13" s="600"/>
    </row>
    <row r="14" spans="1:7" ht="14.25" x14ac:dyDescent="0.2">
      <c r="A14" s="603"/>
      <c r="B14" s="53" t="s">
        <v>19</v>
      </c>
      <c r="C14" s="133">
        <v>625.4</v>
      </c>
      <c r="D14" s="46">
        <v>6</v>
      </c>
      <c r="E14" s="47"/>
      <c r="F14" s="186">
        <f t="shared" si="0"/>
        <v>0</v>
      </c>
      <c r="G14" s="600"/>
    </row>
    <row r="15" spans="1:7" ht="14.25" x14ac:dyDescent="0.2">
      <c r="A15" s="603"/>
      <c r="B15" s="53" t="s">
        <v>21</v>
      </c>
      <c r="C15" s="133">
        <v>17.7</v>
      </c>
      <c r="D15" s="46">
        <v>6</v>
      </c>
      <c r="E15" s="47"/>
      <c r="F15" s="186">
        <f t="shared" si="0"/>
        <v>0</v>
      </c>
      <c r="G15" s="600"/>
    </row>
    <row r="16" spans="1:7" ht="14.25" x14ac:dyDescent="0.2">
      <c r="A16" s="603"/>
      <c r="B16" s="53" t="s">
        <v>119</v>
      </c>
      <c r="C16" s="133">
        <v>5003.6000000000004</v>
      </c>
      <c r="D16" s="46">
        <v>6</v>
      </c>
      <c r="E16" s="47"/>
      <c r="F16" s="186">
        <f t="shared" si="0"/>
        <v>0</v>
      </c>
      <c r="G16" s="600"/>
    </row>
    <row r="17" spans="1:7" ht="14.25" x14ac:dyDescent="0.2">
      <c r="A17" s="603"/>
      <c r="B17" s="53" t="s">
        <v>20</v>
      </c>
      <c r="C17" s="133">
        <v>1838.6</v>
      </c>
      <c r="D17" s="46">
        <v>6</v>
      </c>
      <c r="E17" s="47"/>
      <c r="F17" s="186">
        <f t="shared" si="0"/>
        <v>0</v>
      </c>
      <c r="G17" s="600"/>
    </row>
    <row r="18" spans="1:7" ht="14.25" x14ac:dyDescent="0.2">
      <c r="A18" s="603"/>
      <c r="B18" s="53" t="s">
        <v>16</v>
      </c>
      <c r="C18" s="133">
        <v>713.6</v>
      </c>
      <c r="D18" s="46">
        <v>6</v>
      </c>
      <c r="E18" s="47"/>
      <c r="F18" s="186">
        <f t="shared" si="0"/>
        <v>0</v>
      </c>
      <c r="G18" s="600"/>
    </row>
    <row r="19" spans="1:7" ht="14.25" x14ac:dyDescent="0.2">
      <c r="A19" s="603"/>
      <c r="B19" s="53" t="s">
        <v>128</v>
      </c>
      <c r="C19" s="133">
        <v>1409.55</v>
      </c>
      <c r="D19" s="46">
        <v>0.25</v>
      </c>
      <c r="E19" s="47"/>
      <c r="F19" s="186">
        <f>D19*E19*52/12</f>
        <v>0</v>
      </c>
      <c r="G19" s="600"/>
    </row>
    <row r="20" spans="1:7" ht="14.25" x14ac:dyDescent="0.2">
      <c r="A20" s="603"/>
      <c r="B20" s="53" t="s">
        <v>18</v>
      </c>
      <c r="C20" s="133">
        <v>486.9</v>
      </c>
      <c r="D20" s="46">
        <v>6</v>
      </c>
      <c r="E20" s="47"/>
      <c r="F20" s="186">
        <f t="shared" si="0"/>
        <v>0</v>
      </c>
      <c r="G20" s="600"/>
    </row>
    <row r="21" spans="1:7" ht="15" thickBot="1" x14ac:dyDescent="0.25">
      <c r="A21" s="611"/>
      <c r="B21" s="54" t="s">
        <v>120</v>
      </c>
      <c r="C21" s="134">
        <v>286.7</v>
      </c>
      <c r="D21" s="48">
        <v>6</v>
      </c>
      <c r="E21" s="50"/>
      <c r="F21" s="187">
        <f t="shared" si="0"/>
        <v>0</v>
      </c>
      <c r="G21" s="601"/>
    </row>
    <row r="22" spans="1:7" ht="15" thickBot="1" x14ac:dyDescent="0.25">
      <c r="A22" s="79"/>
      <c r="B22" s="80"/>
      <c r="C22" s="135">
        <f>SUM(C9:C21)</f>
        <v>20869.349999999999</v>
      </c>
      <c r="D22" s="81"/>
      <c r="E22" s="82"/>
      <c r="F22" s="188">
        <f>SUM(F9:F21)</f>
        <v>0</v>
      </c>
      <c r="G22" s="177"/>
    </row>
    <row r="23" spans="1:7" ht="14.25" customHeight="1" x14ac:dyDescent="0.2">
      <c r="A23" s="602" t="s">
        <v>3</v>
      </c>
      <c r="B23" s="52" t="s">
        <v>118</v>
      </c>
      <c r="C23" s="136">
        <v>1275.3</v>
      </c>
      <c r="D23" s="44">
        <v>5</v>
      </c>
      <c r="E23" s="45"/>
      <c r="F23" s="185">
        <f>D23*E23*52/12</f>
        <v>0</v>
      </c>
      <c r="G23" s="599">
        <v>0</v>
      </c>
    </row>
    <row r="24" spans="1:7" ht="14.25" x14ac:dyDescent="0.2">
      <c r="A24" s="603"/>
      <c r="B24" s="53" t="s">
        <v>48</v>
      </c>
      <c r="C24" s="137">
        <v>292.60000000000002</v>
      </c>
      <c r="D24" s="46">
        <v>6</v>
      </c>
      <c r="E24" s="47"/>
      <c r="F24" s="186">
        <f t="shared" si="0"/>
        <v>0</v>
      </c>
      <c r="G24" s="600"/>
    </row>
    <row r="25" spans="1:7" ht="14.25" x14ac:dyDescent="0.2">
      <c r="A25" s="603"/>
      <c r="B25" s="53" t="s">
        <v>121</v>
      </c>
      <c r="C25" s="137">
        <v>932.2</v>
      </c>
      <c r="D25" s="46">
        <v>6</v>
      </c>
      <c r="E25" s="47"/>
      <c r="F25" s="186">
        <f t="shared" si="0"/>
        <v>0</v>
      </c>
      <c r="G25" s="600"/>
    </row>
    <row r="26" spans="1:7" ht="14.25" x14ac:dyDescent="0.2">
      <c r="A26" s="603"/>
      <c r="B26" s="53" t="s">
        <v>19</v>
      </c>
      <c r="C26" s="137">
        <v>288.8</v>
      </c>
      <c r="D26" s="46">
        <v>6</v>
      </c>
      <c r="E26" s="47"/>
      <c r="F26" s="186">
        <f t="shared" si="0"/>
        <v>0</v>
      </c>
      <c r="G26" s="600"/>
    </row>
    <row r="27" spans="1:7" ht="14.25" x14ac:dyDescent="0.2">
      <c r="A27" s="603"/>
      <c r="B27" s="53" t="s">
        <v>21</v>
      </c>
      <c r="C27" s="137">
        <v>4.5</v>
      </c>
      <c r="D27" s="46">
        <v>6</v>
      </c>
      <c r="E27" s="47"/>
      <c r="F27" s="186">
        <f t="shared" si="0"/>
        <v>0</v>
      </c>
      <c r="G27" s="600"/>
    </row>
    <row r="28" spans="1:7" ht="14.25" x14ac:dyDescent="0.2">
      <c r="A28" s="603"/>
      <c r="B28" s="53" t="s">
        <v>119</v>
      </c>
      <c r="C28" s="137">
        <v>672.2</v>
      </c>
      <c r="D28" s="46">
        <v>6</v>
      </c>
      <c r="E28" s="47"/>
      <c r="F28" s="186">
        <f t="shared" si="0"/>
        <v>0</v>
      </c>
      <c r="G28" s="600"/>
    </row>
    <row r="29" spans="1:7" ht="14.25" x14ac:dyDescent="0.2">
      <c r="A29" s="603"/>
      <c r="B29" s="53" t="s">
        <v>20</v>
      </c>
      <c r="C29" s="137">
        <v>689</v>
      </c>
      <c r="D29" s="46">
        <v>6</v>
      </c>
      <c r="E29" s="47"/>
      <c r="F29" s="186">
        <f t="shared" si="0"/>
        <v>0</v>
      </c>
      <c r="G29" s="600"/>
    </row>
    <row r="30" spans="1:7" ht="14.25" x14ac:dyDescent="0.2">
      <c r="A30" s="603"/>
      <c r="B30" s="53" t="s">
        <v>128</v>
      </c>
      <c r="C30" s="137">
        <v>1101.8</v>
      </c>
      <c r="D30" s="46">
        <v>0.25</v>
      </c>
      <c r="E30" s="47"/>
      <c r="F30" s="186">
        <f t="shared" si="0"/>
        <v>0</v>
      </c>
      <c r="G30" s="600"/>
    </row>
    <row r="31" spans="1:7" ht="14.25" x14ac:dyDescent="0.2">
      <c r="A31" s="603"/>
      <c r="B31" s="53" t="s">
        <v>18</v>
      </c>
      <c r="C31" s="137">
        <v>61.6</v>
      </c>
      <c r="D31" s="46">
        <v>6</v>
      </c>
      <c r="E31" s="47"/>
      <c r="F31" s="186">
        <f t="shared" si="0"/>
        <v>0</v>
      </c>
      <c r="G31" s="600"/>
    </row>
    <row r="32" spans="1:7" ht="15" thickBot="1" x14ac:dyDescent="0.25">
      <c r="A32" s="604"/>
      <c r="B32" s="66" t="s">
        <v>120</v>
      </c>
      <c r="C32" s="138">
        <v>85.5</v>
      </c>
      <c r="D32" s="65">
        <v>6</v>
      </c>
      <c r="E32" s="49"/>
      <c r="F32" s="189">
        <f t="shared" si="0"/>
        <v>0</v>
      </c>
      <c r="G32" s="600"/>
    </row>
    <row r="33" spans="1:7" ht="15" thickBot="1" x14ac:dyDescent="0.25">
      <c r="A33" s="83"/>
      <c r="B33" s="84"/>
      <c r="C33" s="139">
        <f>SUM(C23:C32)</f>
        <v>5403.5000000000009</v>
      </c>
      <c r="D33" s="85"/>
      <c r="E33" s="86"/>
      <c r="F33" s="190">
        <f>SUM(F23:F32)</f>
        <v>0</v>
      </c>
      <c r="G33" s="178"/>
    </row>
    <row r="34" spans="1:7" ht="14.25" customHeight="1" x14ac:dyDescent="0.2">
      <c r="A34" s="602" t="s">
        <v>224</v>
      </c>
      <c r="B34" s="52" t="s">
        <v>118</v>
      </c>
      <c r="C34" s="136">
        <v>242.4</v>
      </c>
      <c r="D34" s="44">
        <v>5</v>
      </c>
      <c r="E34" s="45"/>
      <c r="F34" s="185">
        <f>D34*E34*52/12</f>
        <v>0</v>
      </c>
      <c r="G34" s="599">
        <v>0</v>
      </c>
    </row>
    <row r="35" spans="1:7" ht="14.25" x14ac:dyDescent="0.2">
      <c r="A35" s="603"/>
      <c r="B35" s="53" t="s">
        <v>15</v>
      </c>
      <c r="C35" s="137">
        <v>34.200000000000003</v>
      </c>
      <c r="D35" s="46">
        <v>5</v>
      </c>
      <c r="E35" s="47"/>
      <c r="F35" s="186">
        <f t="shared" ref="F35:F44" si="1">D35*E35*52/12</f>
        <v>0</v>
      </c>
      <c r="G35" s="600"/>
    </row>
    <row r="36" spans="1:7" ht="14.25" x14ac:dyDescent="0.2">
      <c r="A36" s="603"/>
      <c r="B36" s="53" t="s">
        <v>48</v>
      </c>
      <c r="C36" s="137">
        <v>148.9</v>
      </c>
      <c r="D36" s="46">
        <v>6</v>
      </c>
      <c r="E36" s="47"/>
      <c r="F36" s="186">
        <f t="shared" si="1"/>
        <v>0</v>
      </c>
      <c r="G36" s="600"/>
    </row>
    <row r="37" spans="1:7" ht="14.25" x14ac:dyDescent="0.2">
      <c r="A37" s="603"/>
      <c r="B37" s="53" t="s">
        <v>23</v>
      </c>
      <c r="C37" s="137">
        <v>143.19999999999999</v>
      </c>
      <c r="D37" s="46">
        <v>6</v>
      </c>
      <c r="E37" s="47"/>
      <c r="F37" s="186">
        <f t="shared" si="1"/>
        <v>0</v>
      </c>
      <c r="G37" s="600"/>
    </row>
    <row r="38" spans="1:7" ht="14.25" x14ac:dyDescent="0.2">
      <c r="A38" s="603"/>
      <c r="B38" s="53" t="s">
        <v>121</v>
      </c>
      <c r="C38" s="137">
        <v>2002.3</v>
      </c>
      <c r="D38" s="46">
        <v>6</v>
      </c>
      <c r="E38" s="47"/>
      <c r="F38" s="186">
        <f t="shared" si="1"/>
        <v>0</v>
      </c>
      <c r="G38" s="600"/>
    </row>
    <row r="39" spans="1:7" ht="14.25" x14ac:dyDescent="0.2">
      <c r="A39" s="603"/>
      <c r="B39" s="53" t="s">
        <v>19</v>
      </c>
      <c r="C39" s="137">
        <v>413.4</v>
      </c>
      <c r="D39" s="46">
        <v>6</v>
      </c>
      <c r="E39" s="47"/>
      <c r="F39" s="186">
        <f t="shared" si="1"/>
        <v>0</v>
      </c>
      <c r="G39" s="600"/>
    </row>
    <row r="40" spans="1:7" ht="14.25" x14ac:dyDescent="0.2">
      <c r="A40" s="603"/>
      <c r="B40" s="53" t="s">
        <v>119</v>
      </c>
      <c r="C40" s="137">
        <v>111.9</v>
      </c>
      <c r="D40" s="46">
        <v>6</v>
      </c>
      <c r="E40" s="47"/>
      <c r="F40" s="186">
        <f t="shared" si="1"/>
        <v>0</v>
      </c>
      <c r="G40" s="600"/>
    </row>
    <row r="41" spans="1:7" ht="14.25" x14ac:dyDescent="0.2">
      <c r="A41" s="603"/>
      <c r="B41" s="53" t="s">
        <v>16</v>
      </c>
      <c r="C41" s="137">
        <v>173.8</v>
      </c>
      <c r="D41" s="46">
        <v>6</v>
      </c>
      <c r="E41" s="47"/>
      <c r="F41" s="186">
        <f t="shared" si="1"/>
        <v>0</v>
      </c>
      <c r="G41" s="600"/>
    </row>
    <row r="42" spans="1:7" ht="14.25" x14ac:dyDescent="0.2">
      <c r="A42" s="603"/>
      <c r="B42" s="53" t="s">
        <v>128</v>
      </c>
      <c r="C42" s="137">
        <f>326.07</f>
        <v>326.07</v>
      </c>
      <c r="D42" s="46">
        <v>0.25</v>
      </c>
      <c r="E42" s="47"/>
      <c r="F42" s="186">
        <f t="shared" si="1"/>
        <v>0</v>
      </c>
      <c r="G42" s="600"/>
    </row>
    <row r="43" spans="1:7" ht="14.25" x14ac:dyDescent="0.2">
      <c r="A43" s="603"/>
      <c r="B43" s="53" t="s">
        <v>18</v>
      </c>
      <c r="C43" s="137">
        <v>22.5</v>
      </c>
      <c r="D43" s="46">
        <v>6</v>
      </c>
      <c r="E43" s="47"/>
      <c r="F43" s="186">
        <f t="shared" si="1"/>
        <v>0</v>
      </c>
      <c r="G43" s="600"/>
    </row>
    <row r="44" spans="1:7" ht="15" thickBot="1" x14ac:dyDescent="0.25">
      <c r="A44" s="611"/>
      <c r="B44" s="54" t="s">
        <v>120</v>
      </c>
      <c r="C44" s="140">
        <v>453.5</v>
      </c>
      <c r="D44" s="48">
        <v>6</v>
      </c>
      <c r="E44" s="50"/>
      <c r="F44" s="187">
        <f t="shared" si="1"/>
        <v>0</v>
      </c>
      <c r="G44" s="601"/>
    </row>
    <row r="45" spans="1:7" ht="15" thickBot="1" x14ac:dyDescent="0.25">
      <c r="A45" s="83"/>
      <c r="B45" s="84"/>
      <c r="C45" s="139">
        <f>SUM(C34:C44)</f>
        <v>4072.1700000000005</v>
      </c>
      <c r="D45" s="85"/>
      <c r="E45" s="86"/>
      <c r="F45" s="190">
        <f>SUM(F34:F44)</f>
        <v>0</v>
      </c>
      <c r="G45" s="178"/>
    </row>
    <row r="46" spans="1:7" ht="14.25" customHeight="1" x14ac:dyDescent="0.2">
      <c r="A46" s="617" t="s">
        <v>94</v>
      </c>
      <c r="B46" s="87" t="s">
        <v>118</v>
      </c>
      <c r="C46" s="141">
        <v>60.9</v>
      </c>
      <c r="D46" s="88">
        <v>5</v>
      </c>
      <c r="E46" s="51"/>
      <c r="F46" s="191">
        <f t="shared" si="0"/>
        <v>0</v>
      </c>
      <c r="G46" s="600">
        <v>0</v>
      </c>
    </row>
    <row r="47" spans="1:7" ht="14.25" x14ac:dyDescent="0.2">
      <c r="A47" s="603"/>
      <c r="B47" s="53" t="s">
        <v>48</v>
      </c>
      <c r="C47" s="137">
        <v>64.900000000000006</v>
      </c>
      <c r="D47" s="46">
        <v>5</v>
      </c>
      <c r="E47" s="47"/>
      <c r="F47" s="186">
        <f t="shared" si="0"/>
        <v>0</v>
      </c>
      <c r="G47" s="600"/>
    </row>
    <row r="48" spans="1:7" ht="14.25" x14ac:dyDescent="0.2">
      <c r="A48" s="603"/>
      <c r="B48" s="53" t="s">
        <v>23</v>
      </c>
      <c r="C48" s="137">
        <v>20.5</v>
      </c>
      <c r="D48" s="46">
        <v>5</v>
      </c>
      <c r="E48" s="47"/>
      <c r="F48" s="186">
        <f t="shared" si="0"/>
        <v>0</v>
      </c>
      <c r="G48" s="600"/>
    </row>
    <row r="49" spans="1:7" ht="14.25" x14ac:dyDescent="0.2">
      <c r="A49" s="603"/>
      <c r="B49" s="53" t="s">
        <v>121</v>
      </c>
      <c r="C49" s="137">
        <v>97.4</v>
      </c>
      <c r="D49" s="46">
        <v>6</v>
      </c>
      <c r="E49" s="47"/>
      <c r="F49" s="186">
        <f t="shared" si="0"/>
        <v>0</v>
      </c>
      <c r="G49" s="600"/>
    </row>
    <row r="50" spans="1:7" ht="14.25" x14ac:dyDescent="0.2">
      <c r="A50" s="603"/>
      <c r="B50" s="53" t="s">
        <v>19</v>
      </c>
      <c r="C50" s="137">
        <v>29.9</v>
      </c>
      <c r="D50" s="46">
        <v>6</v>
      </c>
      <c r="E50" s="47"/>
      <c r="F50" s="186">
        <f t="shared" si="0"/>
        <v>0</v>
      </c>
      <c r="G50" s="600"/>
    </row>
    <row r="51" spans="1:7" ht="14.25" x14ac:dyDescent="0.2">
      <c r="A51" s="603"/>
      <c r="B51" s="53" t="s">
        <v>128</v>
      </c>
      <c r="C51" s="137">
        <v>81.5</v>
      </c>
      <c r="D51" s="46">
        <v>0.25</v>
      </c>
      <c r="E51" s="47"/>
      <c r="F51" s="186">
        <f t="shared" si="0"/>
        <v>0</v>
      </c>
      <c r="G51" s="600"/>
    </row>
    <row r="52" spans="1:7" ht="14.25" x14ac:dyDescent="0.2">
      <c r="A52" s="603"/>
      <c r="B52" s="53" t="s">
        <v>18</v>
      </c>
      <c r="C52" s="137">
        <v>82.5</v>
      </c>
      <c r="D52" s="46">
        <v>6</v>
      </c>
      <c r="E52" s="47"/>
      <c r="F52" s="186">
        <f t="shared" si="0"/>
        <v>0</v>
      </c>
      <c r="G52" s="600"/>
    </row>
    <row r="53" spans="1:7" ht="14.25" x14ac:dyDescent="0.2">
      <c r="A53" s="603"/>
      <c r="B53" s="53" t="s">
        <v>122</v>
      </c>
      <c r="C53" s="137">
        <v>501.3</v>
      </c>
      <c r="D53" s="46">
        <v>6</v>
      </c>
      <c r="E53" s="47"/>
      <c r="F53" s="186">
        <f t="shared" si="0"/>
        <v>0</v>
      </c>
      <c r="G53" s="600"/>
    </row>
    <row r="54" spans="1:7" ht="15" thickBot="1" x14ac:dyDescent="0.25">
      <c r="A54" s="604"/>
      <c r="B54" s="66" t="s">
        <v>120</v>
      </c>
      <c r="C54" s="138">
        <v>54.8</v>
      </c>
      <c r="D54" s="65">
        <v>6</v>
      </c>
      <c r="E54" s="49"/>
      <c r="F54" s="189">
        <f t="shared" si="0"/>
        <v>0</v>
      </c>
      <c r="G54" s="600"/>
    </row>
    <row r="55" spans="1:7" ht="15" thickBot="1" x14ac:dyDescent="0.25">
      <c r="A55" s="83"/>
      <c r="B55" s="84"/>
      <c r="C55" s="139">
        <f>SUM(C46:C54)</f>
        <v>993.7</v>
      </c>
      <c r="D55" s="85"/>
      <c r="E55" s="86"/>
      <c r="F55" s="190">
        <f>SUM(F46:F54)</f>
        <v>0</v>
      </c>
      <c r="G55" s="178"/>
    </row>
    <row r="56" spans="1:7" ht="14.25" customHeight="1" x14ac:dyDescent="0.2">
      <c r="A56" s="602" t="s">
        <v>4</v>
      </c>
      <c r="B56" s="52" t="s">
        <v>118</v>
      </c>
      <c r="C56" s="136">
        <v>927.4</v>
      </c>
      <c r="D56" s="44">
        <v>5</v>
      </c>
      <c r="E56" s="45"/>
      <c r="F56" s="185">
        <f t="shared" si="0"/>
        <v>0</v>
      </c>
      <c r="G56" s="599">
        <v>0</v>
      </c>
    </row>
    <row r="57" spans="1:7" ht="14.25" x14ac:dyDescent="0.2">
      <c r="A57" s="603"/>
      <c r="B57" s="53" t="s">
        <v>15</v>
      </c>
      <c r="C57" s="137">
        <v>116.7</v>
      </c>
      <c r="D57" s="46">
        <v>5</v>
      </c>
      <c r="E57" s="47"/>
      <c r="F57" s="186">
        <f t="shared" si="0"/>
        <v>0</v>
      </c>
      <c r="G57" s="600"/>
    </row>
    <row r="58" spans="1:7" ht="14.25" x14ac:dyDescent="0.2">
      <c r="A58" s="603"/>
      <c r="B58" s="53" t="s">
        <v>48</v>
      </c>
      <c r="C58" s="137">
        <v>1016.3</v>
      </c>
      <c r="D58" s="46">
        <v>6</v>
      </c>
      <c r="E58" s="47"/>
      <c r="F58" s="186">
        <f t="shared" si="0"/>
        <v>0</v>
      </c>
      <c r="G58" s="600"/>
    </row>
    <row r="59" spans="1:7" ht="14.25" x14ac:dyDescent="0.2">
      <c r="A59" s="603"/>
      <c r="B59" s="53" t="s">
        <v>23</v>
      </c>
      <c r="C59" s="137">
        <v>147.19999999999999</v>
      </c>
      <c r="D59" s="46">
        <v>6</v>
      </c>
      <c r="E59" s="47"/>
      <c r="F59" s="186">
        <f t="shared" si="0"/>
        <v>0</v>
      </c>
      <c r="G59" s="600"/>
    </row>
    <row r="60" spans="1:7" ht="14.25" x14ac:dyDescent="0.2">
      <c r="A60" s="603"/>
      <c r="B60" s="53" t="s">
        <v>121</v>
      </c>
      <c r="C60" s="137">
        <v>1318.4</v>
      </c>
      <c r="D60" s="46">
        <v>6</v>
      </c>
      <c r="E60" s="47"/>
      <c r="F60" s="186">
        <f t="shared" si="0"/>
        <v>0</v>
      </c>
      <c r="G60" s="600"/>
    </row>
    <row r="61" spans="1:7" ht="14.25" x14ac:dyDescent="0.2">
      <c r="A61" s="603"/>
      <c r="B61" s="53" t="s">
        <v>123</v>
      </c>
      <c r="C61" s="137">
        <v>700</v>
      </c>
      <c r="D61" s="46">
        <v>6</v>
      </c>
      <c r="E61" s="47"/>
      <c r="F61" s="186">
        <f t="shared" si="0"/>
        <v>0</v>
      </c>
      <c r="G61" s="600"/>
    </row>
    <row r="62" spans="1:7" ht="14.25" x14ac:dyDescent="0.2">
      <c r="A62" s="603"/>
      <c r="B62" s="53" t="s">
        <v>19</v>
      </c>
      <c r="C62" s="137">
        <v>139.69999999999999</v>
      </c>
      <c r="D62" s="46">
        <v>6</v>
      </c>
      <c r="E62" s="47"/>
      <c r="F62" s="186">
        <f t="shared" si="0"/>
        <v>0</v>
      </c>
      <c r="G62" s="600"/>
    </row>
    <row r="63" spans="1:7" ht="14.25" x14ac:dyDescent="0.2">
      <c r="A63" s="603"/>
      <c r="B63" s="53" t="s">
        <v>21</v>
      </c>
      <c r="C63" s="137">
        <v>6.9</v>
      </c>
      <c r="D63" s="46">
        <v>6</v>
      </c>
      <c r="E63" s="47"/>
      <c r="F63" s="186">
        <f t="shared" si="0"/>
        <v>0</v>
      </c>
      <c r="G63" s="600"/>
    </row>
    <row r="64" spans="1:7" ht="14.25" x14ac:dyDescent="0.2">
      <c r="A64" s="603"/>
      <c r="B64" s="53" t="s">
        <v>119</v>
      </c>
      <c r="C64" s="137">
        <v>1471.2</v>
      </c>
      <c r="D64" s="46">
        <v>6</v>
      </c>
      <c r="E64" s="47"/>
      <c r="F64" s="186">
        <f t="shared" si="0"/>
        <v>0</v>
      </c>
      <c r="G64" s="600"/>
    </row>
    <row r="65" spans="1:7" ht="14.25" x14ac:dyDescent="0.2">
      <c r="A65" s="603"/>
      <c r="B65" s="53" t="s">
        <v>20</v>
      </c>
      <c r="C65" s="137">
        <v>242.4</v>
      </c>
      <c r="D65" s="46">
        <v>6</v>
      </c>
      <c r="E65" s="47"/>
      <c r="F65" s="186">
        <f t="shared" si="0"/>
        <v>0</v>
      </c>
      <c r="G65" s="600"/>
    </row>
    <row r="66" spans="1:7" ht="14.25" x14ac:dyDescent="0.2">
      <c r="A66" s="603"/>
      <c r="B66" s="53" t="s">
        <v>16</v>
      </c>
      <c r="C66" s="137">
        <v>308</v>
      </c>
      <c r="D66" s="46">
        <v>6</v>
      </c>
      <c r="E66" s="47"/>
      <c r="F66" s="186">
        <f t="shared" si="0"/>
        <v>0</v>
      </c>
      <c r="G66" s="600"/>
    </row>
    <row r="67" spans="1:7" ht="14.25" x14ac:dyDescent="0.2">
      <c r="A67" s="603"/>
      <c r="B67" s="53" t="s">
        <v>128</v>
      </c>
      <c r="C67" s="137">
        <v>658.3</v>
      </c>
      <c r="D67" s="46">
        <v>0.25</v>
      </c>
      <c r="E67" s="47"/>
      <c r="F67" s="186">
        <f t="shared" si="0"/>
        <v>0</v>
      </c>
      <c r="G67" s="600"/>
    </row>
    <row r="68" spans="1:7" ht="14.25" x14ac:dyDescent="0.2">
      <c r="A68" s="603"/>
      <c r="B68" s="53" t="s">
        <v>18</v>
      </c>
      <c r="C68" s="137">
        <v>182.4</v>
      </c>
      <c r="D68" s="46">
        <v>6</v>
      </c>
      <c r="E68" s="47"/>
      <c r="F68" s="186">
        <f t="shared" si="0"/>
        <v>0</v>
      </c>
      <c r="G68" s="600"/>
    </row>
    <row r="69" spans="1:7" ht="15" thickBot="1" x14ac:dyDescent="0.25">
      <c r="A69" s="604"/>
      <c r="B69" s="66" t="s">
        <v>120</v>
      </c>
      <c r="C69" s="138">
        <v>197.4</v>
      </c>
      <c r="D69" s="65">
        <v>6</v>
      </c>
      <c r="E69" s="49"/>
      <c r="F69" s="186">
        <f t="shared" si="0"/>
        <v>0</v>
      </c>
      <c r="G69" s="600"/>
    </row>
    <row r="70" spans="1:7" ht="15" thickBot="1" x14ac:dyDescent="0.25">
      <c r="A70" s="83"/>
      <c r="B70" s="84"/>
      <c r="C70" s="139">
        <f>SUM(C56:C69)</f>
        <v>7432.2999999999984</v>
      </c>
      <c r="D70" s="85"/>
      <c r="E70" s="86"/>
      <c r="F70" s="190">
        <f>SUM(F56:F69)</f>
        <v>0</v>
      </c>
      <c r="G70" s="178"/>
    </row>
    <row r="71" spans="1:7" ht="14.25" customHeight="1" x14ac:dyDescent="0.2">
      <c r="A71" s="605" t="s">
        <v>5</v>
      </c>
      <c r="B71" s="52" t="s">
        <v>118</v>
      </c>
      <c r="C71" s="136">
        <v>2304.4</v>
      </c>
      <c r="D71" s="44">
        <v>5</v>
      </c>
      <c r="E71" s="45"/>
      <c r="F71" s="185">
        <f t="shared" ref="F71:F114" si="2">D71*E71*52/12</f>
        <v>0</v>
      </c>
      <c r="G71" s="599">
        <v>0</v>
      </c>
    </row>
    <row r="72" spans="1:7" ht="14.25" x14ac:dyDescent="0.2">
      <c r="A72" s="606"/>
      <c r="B72" s="53" t="s">
        <v>15</v>
      </c>
      <c r="C72" s="137">
        <v>48.6</v>
      </c>
      <c r="D72" s="46">
        <v>5</v>
      </c>
      <c r="E72" s="47"/>
      <c r="F72" s="186">
        <f t="shared" si="2"/>
        <v>0</v>
      </c>
      <c r="G72" s="600"/>
    </row>
    <row r="73" spans="1:7" ht="14.25" x14ac:dyDescent="0.2">
      <c r="A73" s="606"/>
      <c r="B73" s="53" t="s">
        <v>48</v>
      </c>
      <c r="C73" s="137">
        <v>239.2</v>
      </c>
      <c r="D73" s="46">
        <v>6</v>
      </c>
      <c r="E73" s="47"/>
      <c r="F73" s="186">
        <f t="shared" si="2"/>
        <v>0</v>
      </c>
      <c r="G73" s="600"/>
    </row>
    <row r="74" spans="1:7" ht="14.25" x14ac:dyDescent="0.2">
      <c r="A74" s="606"/>
      <c r="B74" s="53" t="s">
        <v>23</v>
      </c>
      <c r="C74" s="484">
        <v>90.5</v>
      </c>
      <c r="D74" s="46">
        <v>6</v>
      </c>
      <c r="E74" s="47"/>
      <c r="F74" s="186">
        <f t="shared" ref="F74" si="3">D74*E74*52/12</f>
        <v>0</v>
      </c>
      <c r="G74" s="600"/>
    </row>
    <row r="75" spans="1:7" ht="14.25" x14ac:dyDescent="0.2">
      <c r="A75" s="606"/>
      <c r="B75" s="53" t="s">
        <v>121</v>
      </c>
      <c r="C75" s="137">
        <v>1344.8</v>
      </c>
      <c r="D75" s="46">
        <v>6</v>
      </c>
      <c r="E75" s="47"/>
      <c r="F75" s="186">
        <f t="shared" si="2"/>
        <v>0</v>
      </c>
      <c r="G75" s="600"/>
    </row>
    <row r="76" spans="1:7" ht="14.25" x14ac:dyDescent="0.2">
      <c r="A76" s="606"/>
      <c r="B76" s="53" t="s">
        <v>19</v>
      </c>
      <c r="C76" s="137">
        <v>442</v>
      </c>
      <c r="D76" s="46">
        <v>6</v>
      </c>
      <c r="E76" s="47"/>
      <c r="F76" s="186">
        <f t="shared" si="2"/>
        <v>0</v>
      </c>
      <c r="G76" s="600"/>
    </row>
    <row r="77" spans="1:7" ht="14.25" x14ac:dyDescent="0.2">
      <c r="A77" s="606"/>
      <c r="B77" s="53" t="s">
        <v>119</v>
      </c>
      <c r="C77" s="137">
        <v>250.4</v>
      </c>
      <c r="D77" s="46">
        <v>6</v>
      </c>
      <c r="E77" s="47"/>
      <c r="F77" s="186">
        <f t="shared" si="2"/>
        <v>0</v>
      </c>
      <c r="G77" s="600"/>
    </row>
    <row r="78" spans="1:7" ht="14.25" x14ac:dyDescent="0.2">
      <c r="A78" s="606"/>
      <c r="B78" s="53" t="s">
        <v>20</v>
      </c>
      <c r="C78" s="137">
        <v>61.2</v>
      </c>
      <c r="D78" s="46">
        <v>6</v>
      </c>
      <c r="E78" s="47"/>
      <c r="F78" s="186">
        <f t="shared" si="2"/>
        <v>0</v>
      </c>
      <c r="G78" s="600"/>
    </row>
    <row r="79" spans="1:7" ht="14.25" x14ac:dyDescent="0.2">
      <c r="A79" s="606"/>
      <c r="B79" s="53" t="s">
        <v>16</v>
      </c>
      <c r="C79" s="137">
        <v>89.1</v>
      </c>
      <c r="D79" s="46">
        <v>6</v>
      </c>
      <c r="E79" s="47"/>
      <c r="F79" s="186">
        <f t="shared" si="2"/>
        <v>0</v>
      </c>
      <c r="G79" s="600"/>
    </row>
    <row r="80" spans="1:7" ht="14.25" x14ac:dyDescent="0.2">
      <c r="A80" s="606"/>
      <c r="B80" s="53" t="s">
        <v>128</v>
      </c>
      <c r="C80" s="137">
        <v>700.3</v>
      </c>
      <c r="D80" s="46">
        <v>0.25</v>
      </c>
      <c r="E80" s="47"/>
      <c r="F80" s="186">
        <f t="shared" si="2"/>
        <v>0</v>
      </c>
      <c r="G80" s="600"/>
    </row>
    <row r="81" spans="1:7" ht="14.25" x14ac:dyDescent="0.2">
      <c r="A81" s="606"/>
      <c r="B81" s="53" t="s">
        <v>18</v>
      </c>
      <c r="C81" s="137">
        <v>74.599999999999994</v>
      </c>
      <c r="D81" s="46">
        <v>6</v>
      </c>
      <c r="E81" s="47"/>
      <c r="F81" s="186">
        <f t="shared" si="2"/>
        <v>0</v>
      </c>
      <c r="G81" s="600"/>
    </row>
    <row r="82" spans="1:7" ht="14.25" x14ac:dyDescent="0.2">
      <c r="A82" s="606"/>
      <c r="B82" s="53" t="s">
        <v>122</v>
      </c>
      <c r="C82" s="137">
        <v>159.6</v>
      </c>
      <c r="D82" s="46">
        <v>6</v>
      </c>
      <c r="E82" s="47"/>
      <c r="F82" s="186">
        <f t="shared" si="2"/>
        <v>0</v>
      </c>
      <c r="G82" s="600"/>
    </row>
    <row r="83" spans="1:7" ht="15" thickBot="1" x14ac:dyDescent="0.25">
      <c r="A83" s="607"/>
      <c r="B83" s="66" t="s">
        <v>120</v>
      </c>
      <c r="C83" s="138">
        <v>120.1</v>
      </c>
      <c r="D83" s="65">
        <v>6</v>
      </c>
      <c r="E83" s="49"/>
      <c r="F83" s="189">
        <f t="shared" si="2"/>
        <v>0</v>
      </c>
      <c r="G83" s="600"/>
    </row>
    <row r="84" spans="1:7" ht="15" thickBot="1" x14ac:dyDescent="0.25">
      <c r="A84" s="120"/>
      <c r="B84" s="130"/>
      <c r="C84" s="142">
        <f>SUM(C71:C83)</f>
        <v>5924.8000000000011</v>
      </c>
      <c r="D84" s="129"/>
      <c r="E84" s="131"/>
      <c r="F84" s="192">
        <f>SUM(F71:F83)</f>
        <v>0</v>
      </c>
      <c r="G84" s="179"/>
    </row>
    <row r="85" spans="1:7" ht="14.25" customHeight="1" x14ac:dyDescent="0.2">
      <c r="A85" s="602" t="s">
        <v>6</v>
      </c>
      <c r="B85" s="52" t="s">
        <v>118</v>
      </c>
      <c r="C85" s="136">
        <v>131.1</v>
      </c>
      <c r="D85" s="44">
        <v>5</v>
      </c>
      <c r="E85" s="45"/>
      <c r="F85" s="185">
        <f t="shared" si="2"/>
        <v>0</v>
      </c>
      <c r="G85" s="599">
        <v>0</v>
      </c>
    </row>
    <row r="86" spans="1:7" ht="14.25" x14ac:dyDescent="0.2">
      <c r="A86" s="603"/>
      <c r="B86" s="53" t="s">
        <v>48</v>
      </c>
      <c r="C86" s="137">
        <v>107.3</v>
      </c>
      <c r="D86" s="46">
        <v>5</v>
      </c>
      <c r="E86" s="47"/>
      <c r="F86" s="186">
        <f t="shared" si="2"/>
        <v>0</v>
      </c>
      <c r="G86" s="600"/>
    </row>
    <row r="87" spans="1:7" ht="14.25" x14ac:dyDescent="0.2">
      <c r="A87" s="603"/>
      <c r="B87" s="53" t="s">
        <v>23</v>
      </c>
      <c r="C87" s="137">
        <v>25.9</v>
      </c>
      <c r="D87" s="46">
        <v>5</v>
      </c>
      <c r="E87" s="47"/>
      <c r="F87" s="186">
        <f t="shared" si="2"/>
        <v>0</v>
      </c>
      <c r="G87" s="600"/>
    </row>
    <row r="88" spans="1:7" ht="14.25" x14ac:dyDescent="0.2">
      <c r="A88" s="603"/>
      <c r="B88" s="53" t="s">
        <v>121</v>
      </c>
      <c r="C88" s="137">
        <v>163</v>
      </c>
      <c r="D88" s="46">
        <v>5</v>
      </c>
      <c r="E88" s="47"/>
      <c r="F88" s="186">
        <f t="shared" si="2"/>
        <v>0</v>
      </c>
      <c r="G88" s="600"/>
    </row>
    <row r="89" spans="1:7" ht="14.25" x14ac:dyDescent="0.2">
      <c r="A89" s="603"/>
      <c r="B89" s="53" t="s">
        <v>19</v>
      </c>
      <c r="C89" s="137">
        <v>10.6</v>
      </c>
      <c r="D89" s="46">
        <v>5</v>
      </c>
      <c r="E89" s="47"/>
      <c r="F89" s="186">
        <f t="shared" si="2"/>
        <v>0</v>
      </c>
      <c r="G89" s="600"/>
    </row>
    <row r="90" spans="1:7" ht="14.25" x14ac:dyDescent="0.2">
      <c r="A90" s="603"/>
      <c r="B90" s="53" t="s">
        <v>119</v>
      </c>
      <c r="C90" s="137">
        <v>91.7</v>
      </c>
      <c r="D90" s="46">
        <v>5</v>
      </c>
      <c r="E90" s="47"/>
      <c r="F90" s="186">
        <f t="shared" si="2"/>
        <v>0</v>
      </c>
      <c r="G90" s="600"/>
    </row>
    <row r="91" spans="1:7" ht="14.25" x14ac:dyDescent="0.2">
      <c r="A91" s="603"/>
      <c r="B91" s="53" t="s">
        <v>128</v>
      </c>
      <c r="C91" s="137">
        <v>42.6</v>
      </c>
      <c r="D91" s="46">
        <v>0.25</v>
      </c>
      <c r="E91" s="47"/>
      <c r="F91" s="186">
        <f t="shared" si="2"/>
        <v>0</v>
      </c>
      <c r="G91" s="600"/>
    </row>
    <row r="92" spans="1:7" ht="14.25" x14ac:dyDescent="0.2">
      <c r="A92" s="603"/>
      <c r="B92" s="53" t="s">
        <v>18</v>
      </c>
      <c r="C92" s="137">
        <v>13.4</v>
      </c>
      <c r="D92" s="46">
        <v>5</v>
      </c>
      <c r="E92" s="47"/>
      <c r="F92" s="186">
        <f t="shared" si="2"/>
        <v>0</v>
      </c>
      <c r="G92" s="600"/>
    </row>
    <row r="93" spans="1:7" ht="15" thickBot="1" x14ac:dyDescent="0.25">
      <c r="A93" s="611"/>
      <c r="B93" s="54" t="s">
        <v>120</v>
      </c>
      <c r="C93" s="140">
        <v>14.8</v>
      </c>
      <c r="D93" s="48">
        <v>5</v>
      </c>
      <c r="E93" s="50"/>
      <c r="F93" s="187">
        <f t="shared" si="2"/>
        <v>0</v>
      </c>
      <c r="G93" s="601"/>
    </row>
    <row r="94" spans="1:7" ht="15" thickBot="1" x14ac:dyDescent="0.25">
      <c r="A94" s="83"/>
      <c r="B94" s="84"/>
      <c r="C94" s="139">
        <f>SUM(C85:C93)</f>
        <v>600.4</v>
      </c>
      <c r="D94" s="85"/>
      <c r="E94" s="86"/>
      <c r="F94" s="190">
        <f>SUM(F85:F93)</f>
        <v>0</v>
      </c>
      <c r="G94" s="178"/>
    </row>
    <row r="95" spans="1:7" ht="14.25" customHeight="1" x14ac:dyDescent="0.2">
      <c r="A95" s="608" t="s">
        <v>290</v>
      </c>
      <c r="B95" s="52" t="s">
        <v>118</v>
      </c>
      <c r="C95" s="143">
        <v>105.9</v>
      </c>
      <c r="D95" s="44">
        <v>5</v>
      </c>
      <c r="E95" s="45"/>
      <c r="F95" s="185">
        <f t="shared" si="2"/>
        <v>0</v>
      </c>
      <c r="G95" s="629">
        <v>0</v>
      </c>
    </row>
    <row r="96" spans="1:7" ht="14.25" x14ac:dyDescent="0.2">
      <c r="A96" s="609"/>
      <c r="B96" s="53" t="s">
        <v>48</v>
      </c>
      <c r="C96" s="144">
        <v>23.3</v>
      </c>
      <c r="D96" s="46">
        <v>5</v>
      </c>
      <c r="E96" s="47"/>
      <c r="F96" s="186">
        <f t="shared" si="2"/>
        <v>0</v>
      </c>
      <c r="G96" s="630"/>
    </row>
    <row r="97" spans="1:7" ht="14.25" x14ac:dyDescent="0.2">
      <c r="A97" s="609"/>
      <c r="B97" s="53" t="s">
        <v>121</v>
      </c>
      <c r="C97" s="144">
        <v>53.45</v>
      </c>
      <c r="D97" s="46">
        <v>5</v>
      </c>
      <c r="E97" s="47"/>
      <c r="F97" s="186">
        <f t="shared" si="2"/>
        <v>0</v>
      </c>
      <c r="G97" s="630"/>
    </row>
    <row r="98" spans="1:7" ht="14.25" x14ac:dyDescent="0.2">
      <c r="A98" s="609"/>
      <c r="B98" s="53" t="s">
        <v>19</v>
      </c>
      <c r="C98" s="144">
        <v>51</v>
      </c>
      <c r="D98" s="46">
        <v>5</v>
      </c>
      <c r="E98" s="47"/>
      <c r="F98" s="186">
        <f t="shared" si="2"/>
        <v>0</v>
      </c>
      <c r="G98" s="630"/>
    </row>
    <row r="99" spans="1:7" ht="14.25" x14ac:dyDescent="0.2">
      <c r="A99" s="609"/>
      <c r="B99" s="53" t="s">
        <v>119</v>
      </c>
      <c r="C99" s="144">
        <v>231.33</v>
      </c>
      <c r="D99" s="46">
        <v>5</v>
      </c>
      <c r="E99" s="47"/>
      <c r="F99" s="186">
        <f t="shared" si="2"/>
        <v>0</v>
      </c>
      <c r="G99" s="630"/>
    </row>
    <row r="100" spans="1:7" ht="14.25" x14ac:dyDescent="0.2">
      <c r="A100" s="609"/>
      <c r="B100" s="53" t="s">
        <v>20</v>
      </c>
      <c r="C100" s="144">
        <v>239.8</v>
      </c>
      <c r="D100" s="46">
        <v>5</v>
      </c>
      <c r="E100" s="47"/>
      <c r="F100" s="186">
        <f t="shared" si="2"/>
        <v>0</v>
      </c>
      <c r="G100" s="630"/>
    </row>
    <row r="101" spans="1:7" ht="14.25" x14ac:dyDescent="0.2">
      <c r="A101" s="609"/>
      <c r="B101" s="53" t="s">
        <v>128</v>
      </c>
      <c r="C101" s="144">
        <v>31.3</v>
      </c>
      <c r="D101" s="46">
        <v>0.25</v>
      </c>
      <c r="E101" s="47"/>
      <c r="F101" s="186">
        <f t="shared" si="2"/>
        <v>0</v>
      </c>
      <c r="G101" s="630"/>
    </row>
    <row r="102" spans="1:7" ht="14.25" x14ac:dyDescent="0.2">
      <c r="A102" s="609"/>
      <c r="B102" s="53" t="s">
        <v>18</v>
      </c>
      <c r="C102" s="144">
        <v>6.6</v>
      </c>
      <c r="D102" s="46">
        <v>5</v>
      </c>
      <c r="E102" s="47"/>
      <c r="F102" s="186">
        <f t="shared" si="2"/>
        <v>0</v>
      </c>
      <c r="G102" s="630"/>
    </row>
    <row r="103" spans="1:7" ht="15" thickBot="1" x14ac:dyDescent="0.25">
      <c r="A103" s="610"/>
      <c r="B103" s="66" t="s">
        <v>120</v>
      </c>
      <c r="C103" s="145">
        <v>12.1</v>
      </c>
      <c r="D103" s="65">
        <v>5</v>
      </c>
      <c r="E103" s="49"/>
      <c r="F103" s="189">
        <f t="shared" si="2"/>
        <v>0</v>
      </c>
      <c r="G103" s="630"/>
    </row>
    <row r="104" spans="1:7" ht="15" thickBot="1" x14ac:dyDescent="0.25">
      <c r="A104" s="89"/>
      <c r="B104" s="84"/>
      <c r="C104" s="146">
        <f>SUM(C95:C103)</f>
        <v>754.78</v>
      </c>
      <c r="D104" s="85"/>
      <c r="E104" s="86"/>
      <c r="F104" s="190">
        <f>SUM(F95:F103)</f>
        <v>0</v>
      </c>
      <c r="G104" s="180"/>
    </row>
    <row r="105" spans="1:7" ht="14.25" customHeight="1" x14ac:dyDescent="0.2">
      <c r="A105" s="602" t="s">
        <v>14</v>
      </c>
      <c r="B105" s="52" t="s">
        <v>118</v>
      </c>
      <c r="C105" s="136">
        <v>317</v>
      </c>
      <c r="D105" s="44">
        <v>5</v>
      </c>
      <c r="E105" s="45"/>
      <c r="F105" s="185">
        <f>D105*E105*52/12</f>
        <v>0</v>
      </c>
      <c r="G105" s="599">
        <v>0</v>
      </c>
    </row>
    <row r="106" spans="1:7" ht="14.25" x14ac:dyDescent="0.2">
      <c r="A106" s="603"/>
      <c r="B106" s="53" t="s">
        <v>48</v>
      </c>
      <c r="C106" s="137">
        <v>66.7</v>
      </c>
      <c r="D106" s="46">
        <v>5</v>
      </c>
      <c r="E106" s="47"/>
      <c r="F106" s="186">
        <f t="shared" si="2"/>
        <v>0</v>
      </c>
      <c r="G106" s="600"/>
    </row>
    <row r="107" spans="1:7" ht="14.25" x14ac:dyDescent="0.2">
      <c r="A107" s="603"/>
      <c r="B107" s="53" t="s">
        <v>121</v>
      </c>
      <c r="C107" s="137">
        <v>475.6</v>
      </c>
      <c r="D107" s="46">
        <v>5</v>
      </c>
      <c r="E107" s="47"/>
      <c r="F107" s="186">
        <f t="shared" si="2"/>
        <v>0</v>
      </c>
      <c r="G107" s="600"/>
    </row>
    <row r="108" spans="1:7" ht="14.25" x14ac:dyDescent="0.2">
      <c r="A108" s="603"/>
      <c r="B108" s="53" t="s">
        <v>21</v>
      </c>
      <c r="C108" s="137">
        <v>6.3</v>
      </c>
      <c r="D108" s="46">
        <v>5</v>
      </c>
      <c r="E108" s="47"/>
      <c r="F108" s="186">
        <f t="shared" si="2"/>
        <v>0</v>
      </c>
      <c r="G108" s="600"/>
    </row>
    <row r="109" spans="1:7" ht="14.25" x14ac:dyDescent="0.2">
      <c r="A109" s="603"/>
      <c r="B109" s="53" t="s">
        <v>119</v>
      </c>
      <c r="C109" s="137">
        <v>19.100000000000001</v>
      </c>
      <c r="D109" s="46">
        <v>5</v>
      </c>
      <c r="E109" s="47"/>
      <c r="F109" s="186">
        <f t="shared" si="2"/>
        <v>0</v>
      </c>
      <c r="G109" s="600"/>
    </row>
    <row r="110" spans="1:7" ht="14.25" x14ac:dyDescent="0.2">
      <c r="A110" s="603"/>
      <c r="B110" s="53" t="s">
        <v>20</v>
      </c>
      <c r="C110" s="137">
        <v>1153.5</v>
      </c>
      <c r="D110" s="46">
        <v>5</v>
      </c>
      <c r="E110" s="47"/>
      <c r="F110" s="186">
        <f t="shared" si="2"/>
        <v>0</v>
      </c>
      <c r="G110" s="600"/>
    </row>
    <row r="111" spans="1:7" ht="14.25" x14ac:dyDescent="0.2">
      <c r="A111" s="603"/>
      <c r="B111" s="53" t="s">
        <v>16</v>
      </c>
      <c r="C111" s="137">
        <v>36.6</v>
      </c>
      <c r="D111" s="46">
        <v>5</v>
      </c>
      <c r="E111" s="47"/>
      <c r="F111" s="186">
        <f t="shared" si="2"/>
        <v>0</v>
      </c>
      <c r="G111" s="600"/>
    </row>
    <row r="112" spans="1:7" ht="14.25" x14ac:dyDescent="0.2">
      <c r="A112" s="603"/>
      <c r="B112" s="53" t="s">
        <v>128</v>
      </c>
      <c r="C112" s="137">
        <v>510.8</v>
      </c>
      <c r="D112" s="46">
        <v>0.25</v>
      </c>
      <c r="E112" s="47"/>
      <c r="F112" s="186">
        <f t="shared" si="2"/>
        <v>0</v>
      </c>
      <c r="G112" s="600"/>
    </row>
    <row r="113" spans="1:7" ht="14.25" x14ac:dyDescent="0.2">
      <c r="A113" s="603"/>
      <c r="B113" s="53" t="s">
        <v>18</v>
      </c>
      <c r="C113" s="137">
        <v>108.3</v>
      </c>
      <c r="D113" s="46">
        <v>5</v>
      </c>
      <c r="E113" s="47"/>
      <c r="F113" s="186">
        <f t="shared" si="2"/>
        <v>0</v>
      </c>
      <c r="G113" s="600"/>
    </row>
    <row r="114" spans="1:7" ht="15" thickBot="1" x14ac:dyDescent="0.25">
      <c r="A114" s="603"/>
      <c r="B114" s="53" t="s">
        <v>120</v>
      </c>
      <c r="C114" s="137">
        <v>65.400000000000006</v>
      </c>
      <c r="D114" s="46">
        <v>5</v>
      </c>
      <c r="E114" s="47"/>
      <c r="F114" s="186">
        <f t="shared" si="2"/>
        <v>0</v>
      </c>
      <c r="G114" s="600"/>
    </row>
    <row r="115" spans="1:7" ht="15" thickBot="1" x14ac:dyDescent="0.25">
      <c r="A115" s="83"/>
      <c r="B115" s="84"/>
      <c r="C115" s="139">
        <f>SUM(C105:C114)</f>
        <v>2759.3</v>
      </c>
      <c r="D115" s="85"/>
      <c r="E115" s="86"/>
      <c r="F115" s="190">
        <f>SUM(F105:F114)</f>
        <v>0</v>
      </c>
      <c r="G115" s="178"/>
    </row>
    <row r="116" spans="1:7" ht="14.25" x14ac:dyDescent="0.2">
      <c r="A116" s="587" t="s">
        <v>53</v>
      </c>
      <c r="B116" s="52" t="s">
        <v>118</v>
      </c>
      <c r="C116" s="136">
        <v>340.3</v>
      </c>
      <c r="D116" s="44">
        <v>5</v>
      </c>
      <c r="E116" s="45"/>
      <c r="F116" s="185">
        <f>D116*E116*52/12</f>
        <v>0</v>
      </c>
      <c r="G116" s="599">
        <v>0</v>
      </c>
    </row>
    <row r="117" spans="1:7" ht="14.25" x14ac:dyDescent="0.2">
      <c r="A117" s="588"/>
      <c r="B117" s="53" t="s">
        <v>48</v>
      </c>
      <c r="C117" s="484">
        <v>76</v>
      </c>
      <c r="D117" s="46">
        <v>0.25</v>
      </c>
      <c r="E117" s="47"/>
      <c r="F117" s="186">
        <f t="shared" ref="F117:F122" si="4">D117*E117*52/12</f>
        <v>0</v>
      </c>
      <c r="G117" s="600"/>
    </row>
    <row r="118" spans="1:7" ht="14.25" x14ac:dyDescent="0.2">
      <c r="A118" s="588"/>
      <c r="B118" s="53" t="s">
        <v>17</v>
      </c>
      <c r="C118" s="484">
        <v>1254.9000000000001</v>
      </c>
      <c r="D118" s="46">
        <v>5</v>
      </c>
      <c r="E118" s="47"/>
      <c r="F118" s="186">
        <f t="shared" si="4"/>
        <v>0</v>
      </c>
      <c r="G118" s="600"/>
    </row>
    <row r="119" spans="1:7" ht="14.25" x14ac:dyDescent="0.2">
      <c r="A119" s="588"/>
      <c r="B119" s="53" t="s">
        <v>21</v>
      </c>
      <c r="C119" s="484">
        <v>2</v>
      </c>
      <c r="D119" s="46">
        <v>5</v>
      </c>
      <c r="E119" s="47"/>
      <c r="F119" s="186">
        <f t="shared" si="4"/>
        <v>0</v>
      </c>
      <c r="G119" s="600"/>
    </row>
    <row r="120" spans="1:7" ht="14.25" x14ac:dyDescent="0.2">
      <c r="A120" s="588"/>
      <c r="B120" s="53" t="s">
        <v>20</v>
      </c>
      <c r="C120" s="484">
        <v>61</v>
      </c>
      <c r="D120" s="46">
        <v>2</v>
      </c>
      <c r="E120" s="47"/>
      <c r="F120" s="186">
        <f t="shared" si="4"/>
        <v>0</v>
      </c>
      <c r="G120" s="600"/>
    </row>
    <row r="121" spans="1:7" ht="14.25" x14ac:dyDescent="0.2">
      <c r="A121" s="588"/>
      <c r="B121" s="66" t="s">
        <v>23</v>
      </c>
      <c r="C121" s="484">
        <v>220.9</v>
      </c>
      <c r="D121" s="46">
        <v>5</v>
      </c>
      <c r="E121" s="47"/>
      <c r="F121" s="186">
        <f t="shared" si="4"/>
        <v>0</v>
      </c>
      <c r="G121" s="600"/>
    </row>
    <row r="122" spans="1:7" ht="14.25" x14ac:dyDescent="0.2">
      <c r="A122" s="588"/>
      <c r="B122" s="66" t="s">
        <v>19</v>
      </c>
      <c r="C122" s="484">
        <v>193.2</v>
      </c>
      <c r="D122" s="46">
        <v>5</v>
      </c>
      <c r="E122" s="47"/>
      <c r="F122" s="186">
        <f t="shared" si="4"/>
        <v>0</v>
      </c>
      <c r="G122" s="600"/>
    </row>
    <row r="123" spans="1:7" ht="15" thickBot="1" x14ac:dyDescent="0.25">
      <c r="A123" s="588"/>
      <c r="B123" s="66" t="s">
        <v>120</v>
      </c>
      <c r="C123" s="138">
        <v>566.4</v>
      </c>
      <c r="D123" s="65">
        <v>5</v>
      </c>
      <c r="E123" s="49"/>
      <c r="F123" s="189">
        <f>D123*E123*52/12</f>
        <v>0</v>
      </c>
      <c r="G123" s="600"/>
    </row>
    <row r="124" spans="1:7" ht="15" thickBot="1" x14ac:dyDescent="0.25">
      <c r="A124" s="128"/>
      <c r="B124" s="130"/>
      <c r="C124" s="142">
        <f>SUM(C116:C123)</f>
        <v>2714.7000000000003</v>
      </c>
      <c r="D124" s="129"/>
      <c r="E124" s="131"/>
      <c r="F124" s="192">
        <f>SUM(F116:F123)</f>
        <v>0</v>
      </c>
      <c r="G124" s="179"/>
    </row>
    <row r="125" spans="1:7" ht="15" x14ac:dyDescent="0.25">
      <c r="A125" s="602" t="s">
        <v>57</v>
      </c>
      <c r="B125" s="52" t="s">
        <v>118</v>
      </c>
      <c r="C125" s="156">
        <v>119.10000000000001</v>
      </c>
      <c r="D125" s="44">
        <v>6</v>
      </c>
      <c r="E125" s="45"/>
      <c r="F125" s="185">
        <f>D125*E125*52/12</f>
        <v>0</v>
      </c>
      <c r="G125" s="595">
        <v>0</v>
      </c>
    </row>
    <row r="126" spans="1:7" ht="15" x14ac:dyDescent="0.25">
      <c r="A126" s="603"/>
      <c r="B126" s="53" t="s">
        <v>124</v>
      </c>
      <c r="C126" s="155">
        <v>1981.4999999999998</v>
      </c>
      <c r="D126" s="46">
        <v>6</v>
      </c>
      <c r="E126" s="47"/>
      <c r="F126" s="186">
        <f t="shared" ref="F126:F135" si="5">D126*E126*52/12</f>
        <v>0</v>
      </c>
      <c r="G126" s="596"/>
    </row>
    <row r="127" spans="1:7" ht="15" x14ac:dyDescent="0.25">
      <c r="A127" s="603"/>
      <c r="B127" s="53" t="s">
        <v>121</v>
      </c>
      <c r="C127" s="155">
        <v>1095.3999999999999</v>
      </c>
      <c r="D127" s="46">
        <v>6</v>
      </c>
      <c r="E127" s="47"/>
      <c r="F127" s="186">
        <f t="shared" si="5"/>
        <v>0</v>
      </c>
      <c r="G127" s="596"/>
    </row>
    <row r="128" spans="1:7" ht="15" x14ac:dyDescent="0.25">
      <c r="A128" s="603"/>
      <c r="B128" s="53" t="s">
        <v>125</v>
      </c>
      <c r="C128" s="155">
        <v>54.900000000000006</v>
      </c>
      <c r="D128" s="46">
        <v>6</v>
      </c>
      <c r="E128" s="47"/>
      <c r="F128" s="186">
        <f t="shared" si="5"/>
        <v>0</v>
      </c>
      <c r="G128" s="596"/>
    </row>
    <row r="129" spans="1:7" ht="15" x14ac:dyDescent="0.25">
      <c r="A129" s="603"/>
      <c r="B129" s="53" t="s">
        <v>56</v>
      </c>
      <c r="C129" s="155">
        <v>9.6</v>
      </c>
      <c r="D129" s="46">
        <v>6</v>
      </c>
      <c r="E129" s="47"/>
      <c r="F129" s="186">
        <f t="shared" si="5"/>
        <v>0</v>
      </c>
      <c r="G129" s="596"/>
    </row>
    <row r="130" spans="1:7" ht="15" x14ac:dyDescent="0.25">
      <c r="A130" s="603"/>
      <c r="B130" s="53" t="s">
        <v>119</v>
      </c>
      <c r="C130" s="155">
        <v>83.800000000000011</v>
      </c>
      <c r="D130" s="46">
        <v>6</v>
      </c>
      <c r="E130" s="47"/>
      <c r="F130" s="186">
        <f t="shared" si="5"/>
        <v>0</v>
      </c>
      <c r="G130" s="596"/>
    </row>
    <row r="131" spans="1:7" ht="15" x14ac:dyDescent="0.25">
      <c r="A131" s="603"/>
      <c r="B131" s="53" t="s">
        <v>15</v>
      </c>
      <c r="C131" s="155">
        <v>66</v>
      </c>
      <c r="D131" s="46">
        <v>6</v>
      </c>
      <c r="E131" s="47"/>
      <c r="F131" s="186">
        <f t="shared" si="5"/>
        <v>0</v>
      </c>
      <c r="G131" s="596"/>
    </row>
    <row r="132" spans="1:7" ht="15" x14ac:dyDescent="0.25">
      <c r="A132" s="603"/>
      <c r="B132" s="53" t="s">
        <v>18</v>
      </c>
      <c r="C132" s="155">
        <v>98.8</v>
      </c>
      <c r="D132" s="46">
        <v>6</v>
      </c>
      <c r="E132" s="47"/>
      <c r="F132" s="186">
        <f t="shared" si="5"/>
        <v>0</v>
      </c>
      <c r="G132" s="596"/>
    </row>
    <row r="133" spans="1:7" ht="15" x14ac:dyDescent="0.25">
      <c r="A133" s="603"/>
      <c r="B133" s="53" t="s">
        <v>128</v>
      </c>
      <c r="C133" s="155">
        <v>539.6</v>
      </c>
      <c r="D133" s="46">
        <v>0.25</v>
      </c>
      <c r="E133" s="47"/>
      <c r="F133" s="186">
        <f t="shared" si="5"/>
        <v>0</v>
      </c>
      <c r="G133" s="596"/>
    </row>
    <row r="134" spans="1:7" ht="15" x14ac:dyDescent="0.25">
      <c r="A134" s="603"/>
      <c r="B134" s="53" t="s">
        <v>19</v>
      </c>
      <c r="C134" s="155">
        <v>149.5</v>
      </c>
      <c r="D134" s="46">
        <v>6</v>
      </c>
      <c r="E134" s="47"/>
      <c r="F134" s="186">
        <f t="shared" si="5"/>
        <v>0</v>
      </c>
      <c r="G134" s="596"/>
    </row>
    <row r="135" spans="1:7" ht="15.75" thickBot="1" x14ac:dyDescent="0.3">
      <c r="A135" s="611"/>
      <c r="B135" s="54" t="s">
        <v>120</v>
      </c>
      <c r="C135" s="157">
        <v>62.799999999999983</v>
      </c>
      <c r="D135" s="48">
        <v>6</v>
      </c>
      <c r="E135" s="50"/>
      <c r="F135" s="187">
        <f t="shared" si="5"/>
        <v>0</v>
      </c>
      <c r="G135" s="612"/>
    </row>
    <row r="136" spans="1:7" ht="15.75" thickBot="1" x14ac:dyDescent="0.3">
      <c r="A136" s="153"/>
      <c r="B136" s="90"/>
      <c r="C136" s="154">
        <f>SUM(C125:C135)</f>
        <v>4261.0000000000009</v>
      </c>
      <c r="D136" s="91"/>
      <c r="E136" s="92"/>
      <c r="F136" s="193">
        <f>SUM(F125:F135)</f>
        <v>0</v>
      </c>
      <c r="G136" s="181"/>
    </row>
    <row r="137" spans="1:7" ht="30" customHeight="1" x14ac:dyDescent="0.2">
      <c r="A137" s="602" t="s">
        <v>58</v>
      </c>
      <c r="B137" s="52" t="s">
        <v>118</v>
      </c>
      <c r="C137" s="147">
        <v>49.2</v>
      </c>
      <c r="D137" s="44">
        <v>6</v>
      </c>
      <c r="E137" s="45"/>
      <c r="F137" s="185">
        <f>D137*E137*52/12</f>
        <v>0</v>
      </c>
      <c r="G137" s="599">
        <v>0</v>
      </c>
    </row>
    <row r="138" spans="1:7" ht="31.5" customHeight="1" x14ac:dyDescent="0.2">
      <c r="A138" s="603"/>
      <c r="B138" s="53" t="s">
        <v>48</v>
      </c>
      <c r="C138" s="148">
        <v>204.2</v>
      </c>
      <c r="D138" s="46">
        <v>6</v>
      </c>
      <c r="E138" s="47"/>
      <c r="F138" s="186">
        <f>D138*E138*52/12</f>
        <v>0</v>
      </c>
      <c r="G138" s="600"/>
    </row>
    <row r="139" spans="1:7" ht="28.5" customHeight="1" thickBot="1" x14ac:dyDescent="0.25">
      <c r="A139" s="604"/>
      <c r="B139" s="66" t="s">
        <v>121</v>
      </c>
      <c r="C139" s="149">
        <v>62.6</v>
      </c>
      <c r="D139" s="65">
        <v>6</v>
      </c>
      <c r="E139" s="49"/>
      <c r="F139" s="189">
        <f t="shared" ref="F139" si="6">D139*E139*52/12</f>
        <v>0</v>
      </c>
      <c r="G139" s="600"/>
    </row>
    <row r="140" spans="1:7" ht="15" customHeight="1" thickBot="1" x14ac:dyDescent="0.25">
      <c r="A140" s="83"/>
      <c r="B140" s="84"/>
      <c r="C140" s="150">
        <f>SUM(C137:C139)</f>
        <v>316</v>
      </c>
      <c r="D140" s="85"/>
      <c r="E140" s="86"/>
      <c r="F140" s="190">
        <f>SUM(F137:F139)</f>
        <v>0</v>
      </c>
      <c r="G140" s="178"/>
    </row>
    <row r="141" spans="1:7" ht="14.25" customHeight="1" x14ac:dyDescent="0.2">
      <c r="A141" s="602" t="s">
        <v>59</v>
      </c>
      <c r="B141" s="52" t="s">
        <v>118</v>
      </c>
      <c r="C141" s="147">
        <v>41.5</v>
      </c>
      <c r="D141" s="44">
        <v>6</v>
      </c>
      <c r="E141" s="45"/>
      <c r="F141" s="185">
        <f>D141*E141*52/12</f>
        <v>0</v>
      </c>
      <c r="G141" s="595">
        <v>0</v>
      </c>
    </row>
    <row r="142" spans="1:7" ht="14.25" customHeight="1" x14ac:dyDescent="0.2">
      <c r="A142" s="603"/>
      <c r="B142" s="53" t="s">
        <v>121</v>
      </c>
      <c r="C142" s="148">
        <v>113</v>
      </c>
      <c r="D142" s="46">
        <v>6</v>
      </c>
      <c r="E142" s="47"/>
      <c r="F142" s="186">
        <f t="shared" ref="F142:F149" si="7">D142*E142*52/12</f>
        <v>0</v>
      </c>
      <c r="G142" s="596"/>
    </row>
    <row r="143" spans="1:7" ht="14.25" customHeight="1" x14ac:dyDescent="0.2">
      <c r="A143" s="603"/>
      <c r="B143" s="53" t="s">
        <v>23</v>
      </c>
      <c r="C143" s="148">
        <v>46.7</v>
      </c>
      <c r="D143" s="46">
        <v>6</v>
      </c>
      <c r="E143" s="47"/>
      <c r="F143" s="186">
        <f t="shared" si="7"/>
        <v>0</v>
      </c>
      <c r="G143" s="596"/>
    </row>
    <row r="144" spans="1:7" ht="14.25" customHeight="1" x14ac:dyDescent="0.2">
      <c r="A144" s="603"/>
      <c r="B144" s="53" t="s">
        <v>124</v>
      </c>
      <c r="C144" s="148">
        <v>202.3</v>
      </c>
      <c r="D144" s="46">
        <v>6</v>
      </c>
      <c r="E144" s="47"/>
      <c r="F144" s="186">
        <f t="shared" si="7"/>
        <v>0</v>
      </c>
      <c r="G144" s="596"/>
    </row>
    <row r="145" spans="1:7" ht="14.25" customHeight="1" x14ac:dyDescent="0.2">
      <c r="A145" s="603"/>
      <c r="B145" s="53" t="s">
        <v>56</v>
      </c>
      <c r="C145" s="148">
        <v>1.8</v>
      </c>
      <c r="D145" s="46">
        <v>6</v>
      </c>
      <c r="E145" s="47"/>
      <c r="F145" s="186">
        <f t="shared" si="7"/>
        <v>0</v>
      </c>
      <c r="G145" s="596"/>
    </row>
    <row r="146" spans="1:7" ht="14.25" customHeight="1" x14ac:dyDescent="0.2">
      <c r="A146" s="603"/>
      <c r="B146" s="53" t="s">
        <v>126</v>
      </c>
      <c r="C146" s="148">
        <v>115.19999999999999</v>
      </c>
      <c r="D146" s="46">
        <v>6</v>
      </c>
      <c r="E146" s="47"/>
      <c r="F146" s="186">
        <f t="shared" si="7"/>
        <v>0</v>
      </c>
      <c r="G146" s="596"/>
    </row>
    <row r="147" spans="1:7" ht="14.25" customHeight="1" x14ac:dyDescent="0.2">
      <c r="A147" s="603"/>
      <c r="B147" s="53" t="s">
        <v>128</v>
      </c>
      <c r="C147" s="148">
        <v>212.10000000000002</v>
      </c>
      <c r="D147" s="46">
        <v>0.25</v>
      </c>
      <c r="E147" s="47"/>
      <c r="F147" s="186">
        <f t="shared" si="7"/>
        <v>0</v>
      </c>
      <c r="G147" s="596"/>
    </row>
    <row r="148" spans="1:7" ht="14.25" customHeight="1" x14ac:dyDescent="0.2">
      <c r="A148" s="604"/>
      <c r="B148" s="66" t="s">
        <v>19</v>
      </c>
      <c r="C148" s="149">
        <v>16.5</v>
      </c>
      <c r="D148" s="65">
        <v>6</v>
      </c>
      <c r="E148" s="49"/>
      <c r="F148" s="186">
        <f t="shared" si="7"/>
        <v>0</v>
      </c>
      <c r="G148" s="597"/>
    </row>
    <row r="149" spans="1:7" ht="14.25" customHeight="1" thickBot="1" x14ac:dyDescent="0.25">
      <c r="A149" s="604"/>
      <c r="B149" s="66" t="s">
        <v>120</v>
      </c>
      <c r="C149" s="149">
        <v>25.300000000000004</v>
      </c>
      <c r="D149" s="65">
        <v>6</v>
      </c>
      <c r="E149" s="49"/>
      <c r="F149" s="189">
        <f t="shared" si="7"/>
        <v>0</v>
      </c>
      <c r="G149" s="597"/>
    </row>
    <row r="150" spans="1:7" ht="14.25" customHeight="1" thickBot="1" x14ac:dyDescent="0.25">
      <c r="A150" s="83"/>
      <c r="B150" s="84"/>
      <c r="C150" s="150">
        <f>SUM(C141:C149)</f>
        <v>774.4</v>
      </c>
      <c r="D150" s="85"/>
      <c r="E150" s="86"/>
      <c r="F150" s="190">
        <f>SUM(F141:F149)</f>
        <v>0</v>
      </c>
      <c r="G150" s="178"/>
    </row>
    <row r="151" spans="1:7" ht="14.25" customHeight="1" x14ac:dyDescent="0.2">
      <c r="A151" s="602" t="s">
        <v>60</v>
      </c>
      <c r="B151" s="52" t="s">
        <v>118</v>
      </c>
      <c r="C151" s="147">
        <v>19.2</v>
      </c>
      <c r="D151" s="44">
        <v>6</v>
      </c>
      <c r="E151" s="45"/>
      <c r="F151" s="185">
        <f>D151*E151*52/12</f>
        <v>0</v>
      </c>
      <c r="G151" s="595">
        <v>0</v>
      </c>
    </row>
    <row r="152" spans="1:7" ht="14.25" customHeight="1" x14ac:dyDescent="0.2">
      <c r="A152" s="603"/>
      <c r="B152" s="53" t="s">
        <v>121</v>
      </c>
      <c r="C152" s="148">
        <v>262.2</v>
      </c>
      <c r="D152" s="46">
        <v>6</v>
      </c>
      <c r="E152" s="47"/>
      <c r="F152" s="186">
        <f t="shared" ref="F152:F158" si="8">D152*E152*52/12</f>
        <v>0</v>
      </c>
      <c r="G152" s="596"/>
    </row>
    <row r="153" spans="1:7" ht="14.25" customHeight="1" x14ac:dyDescent="0.2">
      <c r="A153" s="603"/>
      <c r="B153" s="53" t="s">
        <v>127</v>
      </c>
      <c r="C153" s="148">
        <v>195.4</v>
      </c>
      <c r="D153" s="46">
        <v>6</v>
      </c>
      <c r="E153" s="47"/>
      <c r="F153" s="186">
        <f t="shared" si="8"/>
        <v>0</v>
      </c>
      <c r="G153" s="596"/>
    </row>
    <row r="154" spans="1:7" ht="14.25" customHeight="1" x14ac:dyDescent="0.2">
      <c r="A154" s="603"/>
      <c r="B154" s="53" t="s">
        <v>126</v>
      </c>
      <c r="C154" s="148">
        <v>32.5</v>
      </c>
      <c r="D154" s="46">
        <v>6</v>
      </c>
      <c r="E154" s="47"/>
      <c r="F154" s="186">
        <f>D155*E154*52/12</f>
        <v>0</v>
      </c>
      <c r="G154" s="596"/>
    </row>
    <row r="155" spans="1:7" ht="14.25" customHeight="1" x14ac:dyDescent="0.2">
      <c r="A155" s="603"/>
      <c r="B155" s="53" t="s">
        <v>128</v>
      </c>
      <c r="C155" s="148">
        <v>266.7</v>
      </c>
      <c r="D155" s="46">
        <v>0.25</v>
      </c>
      <c r="E155" s="47"/>
      <c r="F155" s="186">
        <f t="shared" ref="F155:F156" si="9">D156*E155*52/12</f>
        <v>0</v>
      </c>
      <c r="G155" s="596"/>
    </row>
    <row r="156" spans="1:7" ht="14.25" customHeight="1" x14ac:dyDescent="0.2">
      <c r="A156" s="603"/>
      <c r="B156" s="53" t="s">
        <v>19</v>
      </c>
      <c r="C156" s="148">
        <v>40.200000000000003</v>
      </c>
      <c r="D156" s="46">
        <v>6</v>
      </c>
      <c r="E156" s="47"/>
      <c r="F156" s="186">
        <f t="shared" si="9"/>
        <v>0</v>
      </c>
      <c r="G156" s="596"/>
    </row>
    <row r="157" spans="1:7" ht="14.25" customHeight="1" x14ac:dyDescent="0.2">
      <c r="A157" s="603"/>
      <c r="B157" s="53" t="s">
        <v>56</v>
      </c>
      <c r="C157" s="148">
        <v>5.8</v>
      </c>
      <c r="D157" s="46">
        <v>6</v>
      </c>
      <c r="E157" s="47"/>
      <c r="F157" s="186">
        <f t="shared" si="8"/>
        <v>0</v>
      </c>
      <c r="G157" s="596"/>
    </row>
    <row r="158" spans="1:7" ht="14.25" customHeight="1" thickBot="1" x14ac:dyDescent="0.25">
      <c r="A158" s="611"/>
      <c r="B158" s="54" t="s">
        <v>120</v>
      </c>
      <c r="C158" s="151">
        <v>28.8</v>
      </c>
      <c r="D158" s="48">
        <v>6</v>
      </c>
      <c r="E158" s="50"/>
      <c r="F158" s="187">
        <f t="shared" si="8"/>
        <v>0</v>
      </c>
      <c r="G158" s="612"/>
    </row>
    <row r="159" spans="1:7" ht="14.25" customHeight="1" thickBot="1" x14ac:dyDescent="0.25">
      <c r="A159" s="439"/>
      <c r="B159" s="130"/>
      <c r="C159" s="449">
        <f>SUM(C151:C158)</f>
        <v>850.8</v>
      </c>
      <c r="D159" s="129"/>
      <c r="E159" s="131"/>
      <c r="F159" s="192">
        <f>SUM(F151:F158)</f>
        <v>0</v>
      </c>
      <c r="G159" s="440"/>
    </row>
    <row r="160" spans="1:7" ht="20.25" customHeight="1" x14ac:dyDescent="0.2">
      <c r="A160" s="587" t="s">
        <v>54</v>
      </c>
      <c r="B160" s="441" t="s">
        <v>118</v>
      </c>
      <c r="C160" s="444">
        <v>779</v>
      </c>
      <c r="D160" s="44">
        <v>5</v>
      </c>
      <c r="E160" s="45"/>
      <c r="F160" s="481">
        <f>D160*E160*52/12</f>
        <v>0</v>
      </c>
      <c r="G160" s="599">
        <v>0</v>
      </c>
    </row>
    <row r="161" spans="1:7" ht="18" customHeight="1" x14ac:dyDescent="0.2">
      <c r="A161" s="588"/>
      <c r="B161" s="442" t="s">
        <v>121</v>
      </c>
      <c r="C161" s="445">
        <v>390.8</v>
      </c>
      <c r="D161" s="46">
        <v>5</v>
      </c>
      <c r="E161" s="47"/>
      <c r="F161" s="482">
        <f t="shared" ref="F161:F166" si="10">D161*E161*52/12</f>
        <v>0</v>
      </c>
      <c r="G161" s="600"/>
    </row>
    <row r="162" spans="1:7" ht="14.25" customHeight="1" x14ac:dyDescent="0.2">
      <c r="A162" s="588"/>
      <c r="B162" s="442" t="s">
        <v>56</v>
      </c>
      <c r="C162" s="445">
        <v>8.5</v>
      </c>
      <c r="D162" s="46">
        <v>5</v>
      </c>
      <c r="E162" s="47"/>
      <c r="F162" s="482">
        <f t="shared" si="10"/>
        <v>0</v>
      </c>
      <c r="G162" s="600"/>
    </row>
    <row r="163" spans="1:7" ht="14.25" customHeight="1" x14ac:dyDescent="0.2">
      <c r="A163" s="588"/>
      <c r="B163" s="442" t="s">
        <v>15</v>
      </c>
      <c r="C163" s="445">
        <v>18.5</v>
      </c>
      <c r="D163" s="46">
        <v>5</v>
      </c>
      <c r="E163" s="47"/>
      <c r="F163" s="482">
        <f t="shared" si="10"/>
        <v>0</v>
      </c>
      <c r="G163" s="600"/>
    </row>
    <row r="164" spans="1:7" ht="14.25" customHeight="1" x14ac:dyDescent="0.2">
      <c r="A164" s="588"/>
      <c r="B164" s="442" t="s">
        <v>120</v>
      </c>
      <c r="C164" s="445">
        <v>30.1</v>
      </c>
      <c r="D164" s="46">
        <v>5</v>
      </c>
      <c r="E164" s="47"/>
      <c r="F164" s="482">
        <f t="shared" si="10"/>
        <v>0</v>
      </c>
      <c r="G164" s="600"/>
    </row>
    <row r="165" spans="1:7" ht="14.25" customHeight="1" x14ac:dyDescent="0.2">
      <c r="A165" s="588"/>
      <c r="B165" s="442" t="s">
        <v>128</v>
      </c>
      <c r="C165" s="445">
        <v>258.10000000000002</v>
      </c>
      <c r="D165" s="46">
        <v>0.25</v>
      </c>
      <c r="E165" s="47"/>
      <c r="F165" s="482">
        <f t="shared" si="10"/>
        <v>0</v>
      </c>
      <c r="G165" s="600"/>
    </row>
    <row r="166" spans="1:7" ht="16.5" customHeight="1" x14ac:dyDescent="0.2">
      <c r="A166" s="588"/>
      <c r="B166" s="477" t="s">
        <v>19</v>
      </c>
      <c r="C166" s="478">
        <v>122.8</v>
      </c>
      <c r="D166" s="65">
        <v>5</v>
      </c>
      <c r="E166" s="49"/>
      <c r="F166" s="483">
        <f t="shared" si="10"/>
        <v>0</v>
      </c>
      <c r="G166" s="600"/>
    </row>
    <row r="167" spans="1:7" ht="16.5" customHeight="1" thickBot="1" x14ac:dyDescent="0.25">
      <c r="A167" s="588"/>
      <c r="B167" s="477" t="s">
        <v>118</v>
      </c>
      <c r="C167" s="478">
        <v>128.69999999999999</v>
      </c>
      <c r="D167" s="65">
        <v>5</v>
      </c>
      <c r="E167" s="49"/>
      <c r="F167" s="483">
        <f>D167*E167*52/12</f>
        <v>0</v>
      </c>
      <c r="G167" s="601"/>
    </row>
    <row r="168" spans="1:7" ht="14.25" customHeight="1" thickBot="1" x14ac:dyDescent="0.25">
      <c r="A168" s="83"/>
      <c r="B168" s="84"/>
      <c r="C168" s="150">
        <f>SUM(C160:C167)</f>
        <v>1736.5</v>
      </c>
      <c r="D168" s="85"/>
      <c r="E168" s="86"/>
      <c r="F168" s="479">
        <f>SUM(F160:F167)</f>
        <v>0</v>
      </c>
      <c r="G168" s="480"/>
    </row>
    <row r="169" spans="1:7" ht="14.25" customHeight="1" x14ac:dyDescent="0.2">
      <c r="A169" s="587" t="s">
        <v>265</v>
      </c>
      <c r="B169" s="441" t="s">
        <v>118</v>
      </c>
      <c r="C169" s="444">
        <v>45.8</v>
      </c>
      <c r="D169" s="44">
        <v>5</v>
      </c>
      <c r="E169" s="45"/>
      <c r="F169" s="447">
        <f>D169*E169*52/12</f>
        <v>0</v>
      </c>
      <c r="G169" s="589">
        <v>0</v>
      </c>
    </row>
    <row r="170" spans="1:7" ht="14.25" customHeight="1" x14ac:dyDescent="0.2">
      <c r="A170" s="588"/>
      <c r="B170" s="442" t="s">
        <v>48</v>
      </c>
      <c r="C170" s="445">
        <v>130.9</v>
      </c>
      <c r="D170" s="46">
        <v>6</v>
      </c>
      <c r="E170" s="47"/>
      <c r="F170" s="448">
        <f t="shared" ref="F170:F175" si="11">D170*E170*52/12</f>
        <v>0</v>
      </c>
      <c r="G170" s="590"/>
    </row>
    <row r="171" spans="1:7" ht="14.25" customHeight="1" x14ac:dyDescent="0.2">
      <c r="A171" s="588"/>
      <c r="B171" s="442" t="s">
        <v>121</v>
      </c>
      <c r="C171" s="445">
        <v>403.3</v>
      </c>
      <c r="D171" s="46">
        <v>6</v>
      </c>
      <c r="E171" s="47"/>
      <c r="F171" s="448">
        <f t="shared" si="11"/>
        <v>0</v>
      </c>
      <c r="G171" s="590"/>
    </row>
    <row r="172" spans="1:7" ht="14.25" customHeight="1" x14ac:dyDescent="0.2">
      <c r="A172" s="588"/>
      <c r="B172" s="442" t="s">
        <v>119</v>
      </c>
      <c r="C172" s="445">
        <v>112.89999999999999</v>
      </c>
      <c r="D172" s="46">
        <v>6</v>
      </c>
      <c r="E172" s="47"/>
      <c r="F172" s="448">
        <f>D172*E172*52/12</f>
        <v>0</v>
      </c>
      <c r="G172" s="590"/>
    </row>
    <row r="173" spans="1:7" ht="14.25" customHeight="1" x14ac:dyDescent="0.2">
      <c r="A173" s="588"/>
      <c r="B173" s="442" t="s">
        <v>128</v>
      </c>
      <c r="C173" s="445">
        <v>4.5999999999999996</v>
      </c>
      <c r="D173" s="46">
        <v>0.25</v>
      </c>
      <c r="E173" s="47"/>
      <c r="F173" s="448">
        <f t="shared" si="11"/>
        <v>0</v>
      </c>
      <c r="G173" s="590"/>
    </row>
    <row r="174" spans="1:7" ht="14.25" customHeight="1" x14ac:dyDescent="0.2">
      <c r="A174" s="588"/>
      <c r="B174" s="442" t="s">
        <v>19</v>
      </c>
      <c r="C174" s="445">
        <v>68.34</v>
      </c>
      <c r="D174" s="46">
        <v>6</v>
      </c>
      <c r="E174" s="47"/>
      <c r="F174" s="448">
        <f t="shared" si="11"/>
        <v>0</v>
      </c>
      <c r="G174" s="590"/>
    </row>
    <row r="175" spans="1:7" ht="14.25" customHeight="1" thickBot="1" x14ac:dyDescent="0.25">
      <c r="A175" s="588"/>
      <c r="B175" s="443" t="s">
        <v>120</v>
      </c>
      <c r="C175" s="446">
        <v>59</v>
      </c>
      <c r="D175" s="48">
        <v>6</v>
      </c>
      <c r="E175" s="50"/>
      <c r="F175" s="450">
        <f t="shared" si="11"/>
        <v>0</v>
      </c>
      <c r="G175" s="591"/>
    </row>
    <row r="176" spans="1:7" ht="14.25" customHeight="1" thickBot="1" x14ac:dyDescent="0.25">
      <c r="A176" s="458"/>
      <c r="B176" s="130"/>
      <c r="C176" s="468">
        <f>SUM(C169:C175)</f>
        <v>824.84</v>
      </c>
      <c r="D176" s="129"/>
      <c r="E176" s="131"/>
      <c r="F176" s="467">
        <f>SUM(F169:F175)</f>
        <v>0</v>
      </c>
      <c r="G176" s="457"/>
    </row>
    <row r="177" spans="1:7" ht="14.25" customHeight="1" x14ac:dyDescent="0.2">
      <c r="A177" s="587" t="s">
        <v>267</v>
      </c>
      <c r="B177" s="130" t="s">
        <v>118</v>
      </c>
      <c r="C177" s="449">
        <v>362.9</v>
      </c>
      <c r="D177" s="129">
        <v>6</v>
      </c>
      <c r="E177" s="131"/>
      <c r="F177" s="447">
        <f>D177*E177*52/12</f>
        <v>0</v>
      </c>
      <c r="G177" s="589">
        <v>0</v>
      </c>
    </row>
    <row r="178" spans="1:7" ht="14.25" customHeight="1" x14ac:dyDescent="0.2">
      <c r="A178" s="588"/>
      <c r="B178" s="53" t="s">
        <v>121</v>
      </c>
      <c r="C178" s="148">
        <v>345.5</v>
      </c>
      <c r="D178" s="46">
        <v>6</v>
      </c>
      <c r="E178" s="47"/>
      <c r="F178" s="448">
        <f t="shared" ref="F178:F184" si="12">D178*E178*52/12</f>
        <v>0</v>
      </c>
      <c r="G178" s="590"/>
    </row>
    <row r="179" spans="1:7" ht="14.25" customHeight="1" x14ac:dyDescent="0.2">
      <c r="A179" s="588"/>
      <c r="B179" s="53" t="s">
        <v>119</v>
      </c>
      <c r="C179" s="148">
        <v>291.89999999999998</v>
      </c>
      <c r="D179" s="46">
        <v>6</v>
      </c>
      <c r="E179" s="47"/>
      <c r="F179" s="448">
        <f t="shared" si="12"/>
        <v>0</v>
      </c>
      <c r="G179" s="590"/>
    </row>
    <row r="180" spans="1:7" ht="14.25" customHeight="1" x14ac:dyDescent="0.2">
      <c r="A180" s="588"/>
      <c r="B180" s="53" t="s">
        <v>122</v>
      </c>
      <c r="C180" s="148">
        <v>286.60000000000002</v>
      </c>
      <c r="D180" s="46">
        <v>6</v>
      </c>
      <c r="E180" s="47"/>
      <c r="F180" s="448">
        <f t="shared" si="12"/>
        <v>0</v>
      </c>
      <c r="G180" s="590"/>
    </row>
    <row r="181" spans="1:7" ht="14.25" customHeight="1" x14ac:dyDescent="0.2">
      <c r="A181" s="588"/>
      <c r="B181" s="53" t="s">
        <v>18</v>
      </c>
      <c r="C181" s="148">
        <v>23.2</v>
      </c>
      <c r="D181" s="46">
        <v>6</v>
      </c>
      <c r="E181" s="47"/>
      <c r="F181" s="448">
        <f t="shared" si="12"/>
        <v>0</v>
      </c>
      <c r="G181" s="590"/>
    </row>
    <row r="182" spans="1:7" ht="14.25" customHeight="1" x14ac:dyDescent="0.2">
      <c r="A182" s="588"/>
      <c r="B182" s="53" t="s">
        <v>128</v>
      </c>
      <c r="C182" s="148">
        <v>17.5</v>
      </c>
      <c r="D182" s="46">
        <v>0.25</v>
      </c>
      <c r="E182" s="47"/>
      <c r="F182" s="448">
        <f t="shared" si="12"/>
        <v>0</v>
      </c>
      <c r="G182" s="590"/>
    </row>
    <row r="183" spans="1:7" ht="14.25" customHeight="1" x14ac:dyDescent="0.2">
      <c r="A183" s="588"/>
      <c r="B183" s="53" t="s">
        <v>19</v>
      </c>
      <c r="C183" s="148">
        <v>117.6</v>
      </c>
      <c r="D183" s="46">
        <v>6</v>
      </c>
      <c r="E183" s="47"/>
      <c r="F183" s="448">
        <f t="shared" si="12"/>
        <v>0</v>
      </c>
      <c r="G183" s="590"/>
    </row>
    <row r="184" spans="1:7" ht="14.25" customHeight="1" thickBot="1" x14ac:dyDescent="0.25">
      <c r="A184" s="598"/>
      <c r="B184" s="54" t="s">
        <v>120</v>
      </c>
      <c r="C184" s="151">
        <v>31.3</v>
      </c>
      <c r="D184" s="48">
        <v>6</v>
      </c>
      <c r="E184" s="50"/>
      <c r="F184" s="450">
        <f t="shared" si="12"/>
        <v>0</v>
      </c>
      <c r="G184" s="591"/>
    </row>
    <row r="185" spans="1:7" ht="14.25" customHeight="1" thickBot="1" x14ac:dyDescent="0.25">
      <c r="A185" s="458"/>
      <c r="B185" s="130"/>
      <c r="C185" s="468">
        <f>SUM(C177:C184)</f>
        <v>1476.5</v>
      </c>
      <c r="D185" s="129"/>
      <c r="E185" s="131"/>
      <c r="F185" s="467">
        <f>SUM(F177:F184)</f>
        <v>0</v>
      </c>
      <c r="G185" s="457"/>
    </row>
    <row r="186" spans="1:7" ht="14.25" customHeight="1" x14ac:dyDescent="0.2">
      <c r="A186" s="587" t="s">
        <v>270</v>
      </c>
      <c r="B186" s="130" t="s">
        <v>118</v>
      </c>
      <c r="C186" s="449">
        <v>127.2</v>
      </c>
      <c r="D186" s="129">
        <v>5</v>
      </c>
      <c r="E186" s="131"/>
      <c r="F186" s="447">
        <f>D186*E186*52/12</f>
        <v>0</v>
      </c>
      <c r="G186" s="589">
        <v>0</v>
      </c>
    </row>
    <row r="187" spans="1:7" ht="14.25" customHeight="1" x14ac:dyDescent="0.2">
      <c r="A187" s="588"/>
      <c r="B187" s="53" t="s">
        <v>121</v>
      </c>
      <c r="C187" s="148">
        <v>134.30000000000001</v>
      </c>
      <c r="D187" s="46">
        <v>5</v>
      </c>
      <c r="E187" s="47"/>
      <c r="F187" s="448">
        <f t="shared" ref="F187:F191" si="13">D187*E187*52/12</f>
        <v>0</v>
      </c>
      <c r="G187" s="590"/>
    </row>
    <row r="188" spans="1:7" ht="14.25" customHeight="1" x14ac:dyDescent="0.2">
      <c r="A188" s="588"/>
      <c r="B188" s="53" t="s">
        <v>119</v>
      </c>
      <c r="C188" s="148">
        <v>182.8</v>
      </c>
      <c r="D188" s="46">
        <v>5</v>
      </c>
      <c r="E188" s="47"/>
      <c r="F188" s="448">
        <f t="shared" si="13"/>
        <v>0</v>
      </c>
      <c r="G188" s="590"/>
    </row>
    <row r="189" spans="1:7" ht="14.25" customHeight="1" x14ac:dyDescent="0.2">
      <c r="A189" s="588"/>
      <c r="B189" s="53" t="s">
        <v>18</v>
      </c>
      <c r="C189" s="148">
        <v>18</v>
      </c>
      <c r="D189" s="46">
        <v>5</v>
      </c>
      <c r="E189" s="47"/>
      <c r="F189" s="448">
        <f t="shared" si="13"/>
        <v>0</v>
      </c>
      <c r="G189" s="590"/>
    </row>
    <row r="190" spans="1:7" ht="14.25" customHeight="1" x14ac:dyDescent="0.2">
      <c r="A190" s="588"/>
      <c r="B190" s="53" t="s">
        <v>128</v>
      </c>
      <c r="C190" s="148">
        <v>96.6</v>
      </c>
      <c r="D190" s="46">
        <v>0.25</v>
      </c>
      <c r="E190" s="47"/>
      <c r="F190" s="448">
        <f t="shared" si="13"/>
        <v>0</v>
      </c>
      <c r="G190" s="590"/>
    </row>
    <row r="191" spans="1:7" ht="14.25" customHeight="1" thickBot="1" x14ac:dyDescent="0.25">
      <c r="A191" s="588"/>
      <c r="B191" s="66" t="s">
        <v>120</v>
      </c>
      <c r="C191" s="149">
        <v>9.8000000000000007</v>
      </c>
      <c r="D191" s="65">
        <v>5</v>
      </c>
      <c r="E191" s="49"/>
      <c r="F191" s="768">
        <f t="shared" si="13"/>
        <v>0</v>
      </c>
      <c r="G191" s="590"/>
    </row>
    <row r="192" spans="1:7" ht="14.25" customHeight="1" thickBot="1" x14ac:dyDescent="0.25">
      <c r="A192" s="83"/>
      <c r="B192" s="84"/>
      <c r="C192" s="150">
        <f>SUM(C186:C191)</f>
        <v>568.69999999999993</v>
      </c>
      <c r="D192" s="85"/>
      <c r="E192" s="86"/>
      <c r="F192" s="479">
        <f>SUM(F186:F191)</f>
        <v>0</v>
      </c>
      <c r="G192" s="480"/>
    </row>
    <row r="193" spans="1:9" ht="13.5" thickBot="1" x14ac:dyDescent="0.25">
      <c r="A193" s="19"/>
      <c r="B193" s="55" t="s">
        <v>26</v>
      </c>
      <c r="C193" s="152">
        <f>SUM(C22,C33,C45,C55,C70,C84,C94,C104,C115,C124,C136,C140,C150,C159,C168,C176,C185,C192)</f>
        <v>62333.74</v>
      </c>
      <c r="D193" s="56"/>
      <c r="E193" s="57">
        <f>SUM(E9:E192)</f>
        <v>0</v>
      </c>
      <c r="F193" s="174">
        <f>SUM(F22,F33,F45,F55,F70,F84,F94,F104,F115,F124,F136,F140,F150,F159,F168,F176,F185,F192)</f>
        <v>0</v>
      </c>
      <c r="G193" s="123">
        <f>SUM(G9:G192)</f>
        <v>0</v>
      </c>
      <c r="I193" s="5"/>
    </row>
    <row r="195" spans="1:9" ht="25.15" customHeight="1" thickBot="1" x14ac:dyDescent="0.25">
      <c r="A195" s="631" t="s">
        <v>257</v>
      </c>
      <c r="B195" s="631"/>
      <c r="C195" s="631"/>
      <c r="D195" s="631"/>
      <c r="E195" s="631"/>
      <c r="F195" s="631"/>
      <c r="G195" s="631"/>
      <c r="H195" s="631"/>
      <c r="I195" s="5"/>
    </row>
    <row r="196" spans="1:9" ht="119.45" customHeight="1" thickBot="1" x14ac:dyDescent="0.25">
      <c r="B196" s="20" t="s">
        <v>27</v>
      </c>
      <c r="C196" s="21" t="s">
        <v>129</v>
      </c>
      <c r="D196" s="22" t="s">
        <v>40</v>
      </c>
      <c r="E196" s="23" t="s">
        <v>131</v>
      </c>
      <c r="F196" s="23" t="s">
        <v>35</v>
      </c>
      <c r="G196" s="168" t="s">
        <v>36</v>
      </c>
      <c r="H196" s="170" t="s">
        <v>132</v>
      </c>
    </row>
    <row r="197" spans="1:9" s="26" customFormat="1" ht="12" thickBot="1" x14ac:dyDescent="0.25">
      <c r="A197" s="24"/>
      <c r="B197" s="73">
        <v>1</v>
      </c>
      <c r="C197" s="74">
        <v>2</v>
      </c>
      <c r="D197" s="75">
        <v>3</v>
      </c>
      <c r="E197" s="76">
        <v>4</v>
      </c>
      <c r="F197" s="77">
        <v>5</v>
      </c>
      <c r="G197" s="74">
        <v>6</v>
      </c>
      <c r="H197" s="171">
        <v>7</v>
      </c>
      <c r="I197" s="25"/>
    </row>
    <row r="198" spans="1:9" x14ac:dyDescent="0.2">
      <c r="B198" s="69" t="s">
        <v>7</v>
      </c>
      <c r="C198" s="158" t="s">
        <v>130</v>
      </c>
      <c r="D198" s="44">
        <v>6</v>
      </c>
      <c r="E198" s="58">
        <v>4</v>
      </c>
      <c r="F198" s="59">
        <v>32</v>
      </c>
      <c r="G198" s="194">
        <f>D198*F198*52/12</f>
        <v>832</v>
      </c>
      <c r="H198" s="172">
        <v>0</v>
      </c>
    </row>
    <row r="199" spans="1:9" x14ac:dyDescent="0.2">
      <c r="B199" s="60" t="s">
        <v>8</v>
      </c>
      <c r="C199" s="159" t="s">
        <v>130</v>
      </c>
      <c r="D199" s="46">
        <v>6</v>
      </c>
      <c r="E199" s="61">
        <v>3</v>
      </c>
      <c r="F199" s="62">
        <v>24</v>
      </c>
      <c r="G199" s="195">
        <f t="shared" ref="G199:G205" si="14">D199*F199*52/12</f>
        <v>624</v>
      </c>
      <c r="H199" s="173">
        <v>0</v>
      </c>
    </row>
    <row r="200" spans="1:9" x14ac:dyDescent="0.2">
      <c r="B200" s="60" t="s">
        <v>225</v>
      </c>
      <c r="C200" s="634" t="s">
        <v>291</v>
      </c>
      <c r="D200" s="46">
        <v>5</v>
      </c>
      <c r="E200" s="61">
        <v>1</v>
      </c>
      <c r="F200" s="62">
        <v>4</v>
      </c>
      <c r="G200" s="195">
        <f t="shared" si="14"/>
        <v>86.666666666666671</v>
      </c>
      <c r="H200" s="173">
        <v>0</v>
      </c>
    </row>
    <row r="201" spans="1:9" x14ac:dyDescent="0.2">
      <c r="B201" s="60" t="s">
        <v>226</v>
      </c>
      <c r="C201" s="634"/>
      <c r="D201" s="46">
        <v>5</v>
      </c>
      <c r="E201" s="61">
        <v>1</v>
      </c>
      <c r="F201" s="62">
        <v>4</v>
      </c>
      <c r="G201" s="195">
        <f t="shared" si="14"/>
        <v>86.666666666666671</v>
      </c>
      <c r="H201" s="173">
        <v>0</v>
      </c>
    </row>
    <row r="202" spans="1:9" x14ac:dyDescent="0.2">
      <c r="B202" s="60" t="s">
        <v>9</v>
      </c>
      <c r="C202" s="159" t="s">
        <v>130</v>
      </c>
      <c r="D202" s="46">
        <v>6</v>
      </c>
      <c r="E202" s="61">
        <v>1</v>
      </c>
      <c r="F202" s="62">
        <v>8</v>
      </c>
      <c r="G202" s="195">
        <f>D202*F202*52/12</f>
        <v>208</v>
      </c>
      <c r="H202" s="173">
        <v>0</v>
      </c>
    </row>
    <row r="203" spans="1:9" x14ac:dyDescent="0.2">
      <c r="B203" s="60" t="s">
        <v>10</v>
      </c>
      <c r="C203" s="159" t="s">
        <v>130</v>
      </c>
      <c r="D203" s="46">
        <v>6</v>
      </c>
      <c r="E203" s="61">
        <v>2</v>
      </c>
      <c r="F203" s="62">
        <v>16</v>
      </c>
      <c r="G203" s="195">
        <f t="shared" si="14"/>
        <v>416</v>
      </c>
      <c r="H203" s="173">
        <v>0</v>
      </c>
    </row>
    <row r="204" spans="1:9" x14ac:dyDescent="0.2">
      <c r="B204" s="60" t="s">
        <v>53</v>
      </c>
      <c r="C204" s="159" t="s">
        <v>291</v>
      </c>
      <c r="D204" s="46">
        <v>5</v>
      </c>
      <c r="E204" s="61">
        <v>1</v>
      </c>
      <c r="F204" s="62">
        <v>4</v>
      </c>
      <c r="G204" s="195">
        <f t="shared" si="14"/>
        <v>86.666666666666671</v>
      </c>
      <c r="H204" s="173">
        <v>0</v>
      </c>
    </row>
    <row r="205" spans="1:9" x14ac:dyDescent="0.2">
      <c r="B205" s="60" t="s">
        <v>57</v>
      </c>
      <c r="C205" s="159" t="s">
        <v>130</v>
      </c>
      <c r="D205" s="46">
        <v>6</v>
      </c>
      <c r="E205" s="61">
        <v>1</v>
      </c>
      <c r="F205" s="62">
        <v>8</v>
      </c>
      <c r="G205" s="195">
        <f t="shared" si="14"/>
        <v>208</v>
      </c>
      <c r="H205" s="173">
        <v>0</v>
      </c>
    </row>
    <row r="206" spans="1:9" ht="13.5" thickBot="1" x14ac:dyDescent="0.25">
      <c r="B206" s="67" t="s">
        <v>26</v>
      </c>
      <c r="C206" s="68"/>
      <c r="D206" s="68"/>
      <c r="E206" s="124">
        <f>SUM(E198:E205)</f>
        <v>14</v>
      </c>
      <c r="F206" s="124">
        <f>SUM(F198:F205)</f>
        <v>100</v>
      </c>
      <c r="G206" s="169">
        <f>SUM(G198:G205)</f>
        <v>2548</v>
      </c>
      <c r="H206" s="123">
        <f>SUM(H198:H205)</f>
        <v>0</v>
      </c>
    </row>
    <row r="207" spans="1:9" x14ac:dyDescent="0.2">
      <c r="B207" s="27"/>
      <c r="C207" s="28"/>
      <c r="D207" s="29"/>
      <c r="E207" s="30"/>
      <c r="F207" s="30"/>
      <c r="G207" s="31"/>
    </row>
    <row r="208" spans="1:9" ht="33.75" customHeight="1" thickBot="1" x14ac:dyDescent="0.25">
      <c r="A208" s="632" t="s">
        <v>331</v>
      </c>
      <c r="B208" s="632"/>
      <c r="C208" s="632"/>
      <c r="D208" s="632"/>
      <c r="E208" s="632"/>
      <c r="F208" s="632"/>
      <c r="G208" s="632"/>
      <c r="H208" s="632"/>
    </row>
    <row r="209" spans="1:9" ht="108.6" customHeight="1" thickBot="1" x14ac:dyDescent="0.25">
      <c r="B209" s="20" t="s">
        <v>27</v>
      </c>
      <c r="C209" s="21" t="s">
        <v>42</v>
      </c>
      <c r="D209" s="160" t="s">
        <v>49</v>
      </c>
      <c r="E209" s="161" t="s">
        <v>133</v>
      </c>
      <c r="F209" s="162" t="s">
        <v>116</v>
      </c>
      <c r="G209" s="170" t="s">
        <v>134</v>
      </c>
      <c r="I209" s="5"/>
    </row>
    <row r="210" spans="1:9" s="26" customFormat="1" ht="9.75" customHeight="1" thickBot="1" x14ac:dyDescent="0.25">
      <c r="A210" s="24"/>
      <c r="B210" s="70">
        <v>1</v>
      </c>
      <c r="C210" s="71">
        <v>2</v>
      </c>
      <c r="D210" s="72">
        <v>3</v>
      </c>
      <c r="E210" s="72">
        <v>4</v>
      </c>
      <c r="F210" s="17">
        <v>5</v>
      </c>
      <c r="G210" s="184">
        <v>6</v>
      </c>
    </row>
    <row r="211" spans="1:9" x14ac:dyDescent="0.2">
      <c r="B211" s="69" t="s">
        <v>7</v>
      </c>
      <c r="C211" s="182">
        <v>16104.5</v>
      </c>
      <c r="D211" s="44">
        <v>7</v>
      </c>
      <c r="E211" s="412">
        <v>0</v>
      </c>
      <c r="F211" s="413">
        <f>D211*E211*52/12</f>
        <v>0</v>
      </c>
      <c r="G211" s="414">
        <v>0</v>
      </c>
      <c r="I211" s="5"/>
    </row>
    <row r="212" spans="1:9" x14ac:dyDescent="0.2">
      <c r="B212" s="60" t="s">
        <v>11</v>
      </c>
      <c r="C212" s="183">
        <v>4989.5</v>
      </c>
      <c r="D212" s="46">
        <v>7</v>
      </c>
      <c r="E212" s="410">
        <v>0</v>
      </c>
      <c r="F212" s="411">
        <f t="shared" ref="F212:F228" si="15">D212*E212*52/12</f>
        <v>0</v>
      </c>
      <c r="G212" s="415">
        <v>0</v>
      </c>
      <c r="I212" s="5"/>
    </row>
    <row r="213" spans="1:9" x14ac:dyDescent="0.2">
      <c r="B213" s="60" t="s">
        <v>228</v>
      </c>
      <c r="C213" s="159">
        <v>7163.4</v>
      </c>
      <c r="D213" s="46">
        <v>7</v>
      </c>
      <c r="E213" s="410">
        <v>0</v>
      </c>
      <c r="F213" s="411">
        <f t="shared" si="15"/>
        <v>0</v>
      </c>
      <c r="G213" s="415">
        <v>0</v>
      </c>
      <c r="I213" s="5"/>
    </row>
    <row r="214" spans="1:9" x14ac:dyDescent="0.2">
      <c r="B214" s="60" t="s">
        <v>227</v>
      </c>
      <c r="C214" s="159">
        <v>4585</v>
      </c>
      <c r="D214" s="46">
        <v>7</v>
      </c>
      <c r="E214" s="410">
        <v>0</v>
      </c>
      <c r="F214" s="411">
        <f t="shared" si="15"/>
        <v>0</v>
      </c>
      <c r="G214" s="415">
        <v>0</v>
      </c>
      <c r="I214" s="5"/>
    </row>
    <row r="215" spans="1:9" x14ac:dyDescent="0.2">
      <c r="B215" s="60" t="s">
        <v>10</v>
      </c>
      <c r="C215" s="159">
        <v>11224</v>
      </c>
      <c r="D215" s="46">
        <v>7</v>
      </c>
      <c r="E215" s="410">
        <v>0</v>
      </c>
      <c r="F215" s="411">
        <f t="shared" si="15"/>
        <v>0</v>
      </c>
      <c r="G215" s="415">
        <v>0</v>
      </c>
      <c r="I215" s="5"/>
    </row>
    <row r="216" spans="1:9" x14ac:dyDescent="0.2">
      <c r="B216" s="60" t="s">
        <v>12</v>
      </c>
      <c r="C216" s="159">
        <v>1827</v>
      </c>
      <c r="D216" s="46">
        <v>7</v>
      </c>
      <c r="E216" s="410">
        <v>0</v>
      </c>
      <c r="F216" s="411">
        <f t="shared" si="15"/>
        <v>0</v>
      </c>
      <c r="G216" s="415">
        <v>0</v>
      </c>
      <c r="I216" s="5"/>
    </row>
    <row r="217" spans="1:9" x14ac:dyDescent="0.2">
      <c r="B217" s="60" t="s">
        <v>13</v>
      </c>
      <c r="C217" s="159">
        <v>2500</v>
      </c>
      <c r="D217" s="46">
        <v>7</v>
      </c>
      <c r="E217" s="410">
        <v>0</v>
      </c>
      <c r="F217" s="411">
        <f t="shared" si="15"/>
        <v>0</v>
      </c>
      <c r="G217" s="415">
        <v>0</v>
      </c>
      <c r="I217" s="5"/>
    </row>
    <row r="218" spans="1:9" x14ac:dyDescent="0.2">
      <c r="B218" s="60" t="s">
        <v>14</v>
      </c>
      <c r="C218" s="159">
        <v>40649</v>
      </c>
      <c r="D218" s="46">
        <v>7</v>
      </c>
      <c r="E218" s="410">
        <v>0</v>
      </c>
      <c r="F218" s="411">
        <f t="shared" si="15"/>
        <v>0</v>
      </c>
      <c r="G218" s="415">
        <v>0</v>
      </c>
      <c r="I218" s="5"/>
    </row>
    <row r="219" spans="1:9" ht="13.5" customHeight="1" x14ac:dyDescent="0.2">
      <c r="B219" s="60" t="s">
        <v>38</v>
      </c>
      <c r="C219" s="159">
        <v>13421</v>
      </c>
      <c r="D219" s="46">
        <v>7</v>
      </c>
      <c r="E219" s="410">
        <v>0</v>
      </c>
      <c r="F219" s="411">
        <f t="shared" si="15"/>
        <v>0</v>
      </c>
      <c r="G219" s="415">
        <v>0</v>
      </c>
      <c r="I219" s="5"/>
    </row>
    <row r="220" spans="1:9" ht="13.5" customHeight="1" x14ac:dyDescent="0.2">
      <c r="B220" s="60" t="s">
        <v>53</v>
      </c>
      <c r="C220" s="159">
        <v>10432</v>
      </c>
      <c r="D220" s="46">
        <v>7</v>
      </c>
      <c r="E220" s="410">
        <v>0</v>
      </c>
      <c r="F220" s="411">
        <f t="shared" si="15"/>
        <v>0</v>
      </c>
      <c r="G220" s="415">
        <v>0</v>
      </c>
      <c r="I220" s="5"/>
    </row>
    <row r="221" spans="1:9" ht="13.5" customHeight="1" x14ac:dyDescent="0.2">
      <c r="B221" s="60" t="s">
        <v>54</v>
      </c>
      <c r="C221" s="159">
        <v>1833</v>
      </c>
      <c r="D221" s="46">
        <v>7</v>
      </c>
      <c r="E221" s="410">
        <v>0</v>
      </c>
      <c r="F221" s="411">
        <f t="shared" si="15"/>
        <v>0</v>
      </c>
      <c r="G221" s="415">
        <v>0</v>
      </c>
      <c r="I221" s="5"/>
    </row>
    <row r="222" spans="1:9" ht="13.5" customHeight="1" x14ac:dyDescent="0.2">
      <c r="B222" s="60" t="s">
        <v>55</v>
      </c>
      <c r="C222" s="159">
        <v>14054</v>
      </c>
      <c r="D222" s="46">
        <v>7</v>
      </c>
      <c r="E222" s="410">
        <v>0</v>
      </c>
      <c r="F222" s="411">
        <f t="shared" si="15"/>
        <v>0</v>
      </c>
      <c r="G222" s="415">
        <v>0</v>
      </c>
      <c r="I222" s="5"/>
    </row>
    <row r="223" spans="1:9" ht="14.45" customHeight="1" x14ac:dyDescent="0.2">
      <c r="B223" s="60" t="s">
        <v>61</v>
      </c>
      <c r="C223" s="456">
        <v>8913</v>
      </c>
      <c r="D223" s="46">
        <v>7</v>
      </c>
      <c r="E223" s="410">
        <v>0</v>
      </c>
      <c r="F223" s="411">
        <f t="shared" si="15"/>
        <v>0</v>
      </c>
      <c r="G223" s="416">
        <v>0</v>
      </c>
      <c r="I223" s="5"/>
    </row>
    <row r="224" spans="1:9" ht="15" customHeight="1" x14ac:dyDescent="0.2">
      <c r="B224" s="78" t="s">
        <v>62</v>
      </c>
      <c r="C224" s="138">
        <v>1037</v>
      </c>
      <c r="D224" s="65">
        <v>7</v>
      </c>
      <c r="E224" s="452">
        <v>0</v>
      </c>
      <c r="F224" s="453">
        <f t="shared" si="15"/>
        <v>0</v>
      </c>
      <c r="G224" s="454">
        <v>0</v>
      </c>
      <c r="I224" s="5"/>
    </row>
    <row r="225" spans="1:9" ht="15" customHeight="1" x14ac:dyDescent="0.2">
      <c r="B225" s="60" t="s">
        <v>268</v>
      </c>
      <c r="C225" s="456">
        <v>1038</v>
      </c>
      <c r="D225" s="46">
        <v>7</v>
      </c>
      <c r="E225" s="410">
        <v>0</v>
      </c>
      <c r="F225" s="411">
        <f t="shared" si="15"/>
        <v>0</v>
      </c>
      <c r="G225" s="416">
        <v>0</v>
      </c>
      <c r="I225" s="5"/>
    </row>
    <row r="226" spans="1:9" ht="15" customHeight="1" x14ac:dyDescent="0.2">
      <c r="B226" s="60" t="s">
        <v>266</v>
      </c>
      <c r="C226" s="456">
        <v>1937</v>
      </c>
      <c r="D226" s="46">
        <v>7</v>
      </c>
      <c r="E226" s="410">
        <v>0</v>
      </c>
      <c r="F226" s="411">
        <f t="shared" si="15"/>
        <v>0</v>
      </c>
      <c r="G226" s="416">
        <v>0</v>
      </c>
      <c r="I226" s="5"/>
    </row>
    <row r="227" spans="1:9" ht="15" customHeight="1" x14ac:dyDescent="0.2">
      <c r="B227" s="60" t="s">
        <v>267</v>
      </c>
      <c r="C227" s="456">
        <v>7787</v>
      </c>
      <c r="D227" s="46">
        <v>7</v>
      </c>
      <c r="E227" s="410">
        <v>0</v>
      </c>
      <c r="F227" s="411">
        <f t="shared" si="15"/>
        <v>0</v>
      </c>
      <c r="G227" s="416">
        <v>0</v>
      </c>
      <c r="I227" s="5"/>
    </row>
    <row r="228" spans="1:9" ht="15" customHeight="1" x14ac:dyDescent="0.2">
      <c r="B228" s="60" t="s">
        <v>271</v>
      </c>
      <c r="C228" s="456">
        <v>5489</v>
      </c>
      <c r="D228" s="46">
        <v>7</v>
      </c>
      <c r="E228" s="410">
        <v>0</v>
      </c>
      <c r="F228" s="411">
        <f t="shared" si="15"/>
        <v>0</v>
      </c>
      <c r="G228" s="416">
        <v>0</v>
      </c>
      <c r="I228" s="5"/>
    </row>
    <row r="229" spans="1:9" ht="13.5" thickBot="1" x14ac:dyDescent="0.25">
      <c r="B229" s="408" t="s">
        <v>26</v>
      </c>
      <c r="C229" s="409">
        <f>SUM(C211:C228)</f>
        <v>154983.4</v>
      </c>
      <c r="D229" s="56"/>
      <c r="E229" s="404">
        <f>SUM(E211:E228)</f>
        <v>0</v>
      </c>
      <c r="F229" s="169">
        <f>SUM(F211:F228)</f>
        <v>0</v>
      </c>
      <c r="G229" s="123">
        <f>SUM(G211:G228)</f>
        <v>0</v>
      </c>
      <c r="I229" s="5"/>
    </row>
    <row r="230" spans="1:9" ht="45" customHeight="1" thickBot="1" x14ac:dyDescent="0.25">
      <c r="B230" s="592" t="s">
        <v>286</v>
      </c>
      <c r="C230" s="593"/>
      <c r="D230" s="593"/>
      <c r="E230" s="594"/>
      <c r="F230" s="122" t="e">
        <f>C229/E229</f>
        <v>#DIV/0!</v>
      </c>
      <c r="G230" s="121"/>
      <c r="I230" s="5"/>
    </row>
    <row r="231" spans="1:9" x14ac:dyDescent="0.2">
      <c r="B231" s="27"/>
      <c r="C231" s="28"/>
      <c r="D231" s="29"/>
      <c r="E231" s="30"/>
      <c r="F231" s="30"/>
      <c r="G231" s="31"/>
    </row>
    <row r="232" spans="1:9" ht="34.5" customHeight="1" thickBot="1" x14ac:dyDescent="0.25">
      <c r="A232" s="631" t="s">
        <v>330</v>
      </c>
      <c r="B232" s="631"/>
      <c r="C232" s="631"/>
      <c r="D232" s="631"/>
      <c r="E232" s="631"/>
      <c r="F232" s="631"/>
      <c r="G232" s="631"/>
      <c r="H232" s="631"/>
    </row>
    <row r="233" spans="1:9" ht="129.6" customHeight="1" thickBot="1" x14ac:dyDescent="0.25">
      <c r="B233" s="32" t="s">
        <v>27</v>
      </c>
      <c r="C233" s="33" t="s">
        <v>135</v>
      </c>
      <c r="D233" s="34" t="s">
        <v>41</v>
      </c>
      <c r="E233" s="35" t="s">
        <v>148</v>
      </c>
      <c r="F233" s="23" t="s">
        <v>136</v>
      </c>
      <c r="G233" s="206" t="s">
        <v>36</v>
      </c>
      <c r="H233" s="170" t="s">
        <v>137</v>
      </c>
      <c r="I233" s="5"/>
    </row>
    <row r="234" spans="1:9" s="26" customFormat="1" ht="9.75" customHeight="1" thickBot="1" x14ac:dyDescent="0.25">
      <c r="A234" s="24"/>
      <c r="B234" s="165">
        <v>1</v>
      </c>
      <c r="C234" s="166">
        <v>2</v>
      </c>
      <c r="D234" s="167">
        <v>3</v>
      </c>
      <c r="E234" s="197">
        <v>4</v>
      </c>
      <c r="F234" s="197">
        <v>5</v>
      </c>
      <c r="G234" s="207">
        <v>6</v>
      </c>
      <c r="H234" s="210">
        <v>7</v>
      </c>
    </row>
    <row r="235" spans="1:9" x14ac:dyDescent="0.2">
      <c r="B235" s="163" t="s">
        <v>7</v>
      </c>
      <c r="C235" s="164" t="s">
        <v>130</v>
      </c>
      <c r="D235" s="88">
        <v>6</v>
      </c>
      <c r="E235" s="196">
        <v>1</v>
      </c>
      <c r="F235" s="205">
        <v>8</v>
      </c>
      <c r="G235" s="208">
        <f>D235*F235*52/12</f>
        <v>208</v>
      </c>
      <c r="H235" s="211">
        <v>0</v>
      </c>
      <c r="I235" s="5"/>
    </row>
    <row r="236" spans="1:9" x14ac:dyDescent="0.2">
      <c r="B236" s="60" t="s">
        <v>11</v>
      </c>
      <c r="C236" s="63" t="s">
        <v>130</v>
      </c>
      <c r="D236" s="46">
        <v>6</v>
      </c>
      <c r="E236" s="125">
        <v>1</v>
      </c>
      <c r="F236" s="198">
        <v>8</v>
      </c>
      <c r="G236" s="208">
        <f t="shared" ref="G236:G238" si="16">D236*F236*52/12</f>
        <v>208</v>
      </c>
      <c r="H236" s="212">
        <v>0</v>
      </c>
      <c r="I236" s="5"/>
    </row>
    <row r="237" spans="1:9" x14ac:dyDescent="0.2">
      <c r="B237" s="60" t="s">
        <v>10</v>
      </c>
      <c r="C237" s="64" t="s">
        <v>130</v>
      </c>
      <c r="D237" s="46">
        <v>6</v>
      </c>
      <c r="E237" s="125">
        <v>1</v>
      </c>
      <c r="F237" s="198">
        <v>8</v>
      </c>
      <c r="G237" s="208">
        <f t="shared" si="16"/>
        <v>208</v>
      </c>
      <c r="H237" s="212">
        <v>0</v>
      </c>
      <c r="I237" s="5"/>
    </row>
    <row r="238" spans="1:9" ht="29.25" customHeight="1" thickBot="1" x14ac:dyDescent="0.25">
      <c r="B238" s="78" t="s">
        <v>38</v>
      </c>
      <c r="C238" s="464" t="s">
        <v>130</v>
      </c>
      <c r="D238" s="65">
        <v>6</v>
      </c>
      <c r="E238" s="199">
        <v>1</v>
      </c>
      <c r="F238" s="200">
        <v>8</v>
      </c>
      <c r="G238" s="465">
        <f t="shared" si="16"/>
        <v>208</v>
      </c>
      <c r="H238" s="213">
        <v>0</v>
      </c>
      <c r="I238" s="5"/>
    </row>
    <row r="239" spans="1:9" ht="13.5" thickBot="1" x14ac:dyDescent="0.25">
      <c r="B239" s="201" t="s">
        <v>26</v>
      </c>
      <c r="C239" s="202"/>
      <c r="D239" s="202"/>
      <c r="E239" s="203">
        <f>SUM(E235:E238)</f>
        <v>4</v>
      </c>
      <c r="F239" s="251"/>
      <c r="G239" s="209">
        <f>SUM(G235:G238)</f>
        <v>832</v>
      </c>
      <c r="H239" s="204">
        <f>SUM(H235:H238)</f>
        <v>0</v>
      </c>
      <c r="I239" s="5"/>
    </row>
    <row r="240" spans="1:9" x14ac:dyDescent="0.2">
      <c r="B240" s="36"/>
      <c r="C240" s="37"/>
      <c r="E240" s="38"/>
      <c r="F240" s="38"/>
      <c r="G240" s="39"/>
    </row>
    <row r="241" spans="1:9" ht="13.5" thickBot="1" x14ac:dyDescent="0.25">
      <c r="A241" s="633" t="s">
        <v>29</v>
      </c>
      <c r="B241" s="633"/>
      <c r="C241" s="633"/>
      <c r="E241" s="38"/>
      <c r="F241" s="38"/>
      <c r="G241" s="39"/>
      <c r="I241" s="455"/>
    </row>
    <row r="242" spans="1:9" ht="27" customHeight="1" x14ac:dyDescent="0.2">
      <c r="A242" s="644" t="s">
        <v>45</v>
      </c>
      <c r="B242" s="645"/>
      <c r="C242" s="645"/>
      <c r="D242" s="645"/>
      <c r="E242" s="645"/>
      <c r="F242" s="645"/>
      <c r="G242" s="646"/>
      <c r="I242" s="455"/>
    </row>
    <row r="243" spans="1:9" ht="12.75" customHeight="1" x14ac:dyDescent="0.2">
      <c r="A243" s="626" t="s">
        <v>32</v>
      </c>
      <c r="B243" s="627"/>
      <c r="C243" s="627"/>
      <c r="D243" s="627"/>
      <c r="E243" s="627"/>
      <c r="F243" s="627"/>
      <c r="G243" s="628"/>
    </row>
    <row r="244" spans="1:9" ht="12.75" customHeight="1" x14ac:dyDescent="0.2">
      <c r="A244" s="623" t="s">
        <v>30</v>
      </c>
      <c r="B244" s="624"/>
      <c r="C244" s="624"/>
      <c r="D244" s="624"/>
      <c r="E244" s="624"/>
      <c r="F244" s="624"/>
      <c r="G244" s="625"/>
    </row>
    <row r="245" spans="1:9" ht="12.75" customHeight="1" x14ac:dyDescent="0.2">
      <c r="A245" s="623" t="s">
        <v>33</v>
      </c>
      <c r="B245" s="624"/>
      <c r="C245" s="624"/>
      <c r="D245" s="624"/>
      <c r="E245" s="624"/>
      <c r="F245" s="624"/>
      <c r="G245" s="625"/>
    </row>
    <row r="246" spans="1:9" ht="14.25" customHeight="1" x14ac:dyDescent="0.2">
      <c r="A246" s="623" t="s">
        <v>31</v>
      </c>
      <c r="B246" s="624"/>
      <c r="C246" s="624"/>
      <c r="D246" s="624"/>
      <c r="E246" s="624"/>
      <c r="F246" s="624"/>
      <c r="G246" s="625"/>
    </row>
    <row r="247" spans="1:9" ht="14.45" customHeight="1" x14ac:dyDescent="0.2">
      <c r="A247" s="647" t="s">
        <v>138</v>
      </c>
      <c r="B247" s="648"/>
      <c r="C247" s="648"/>
      <c r="D247" s="648"/>
      <c r="E247" s="648"/>
      <c r="F247" s="648"/>
      <c r="G247" s="649"/>
    </row>
    <row r="248" spans="1:9" ht="14.45" customHeight="1" x14ac:dyDescent="0.2">
      <c r="A248" s="623" t="s">
        <v>139</v>
      </c>
      <c r="B248" s="624"/>
      <c r="C248" s="624"/>
      <c r="D248" s="624"/>
      <c r="E248" s="624"/>
      <c r="F248" s="624"/>
      <c r="G248" s="625"/>
    </row>
    <row r="249" spans="1:9" ht="44.45" customHeight="1" thickBot="1" x14ac:dyDescent="0.25">
      <c r="A249" s="635" t="s">
        <v>44</v>
      </c>
      <c r="B249" s="636"/>
      <c r="C249" s="636"/>
      <c r="D249" s="636"/>
      <c r="E249" s="636"/>
      <c r="F249" s="636"/>
      <c r="G249" s="637"/>
    </row>
    <row r="250" spans="1:9" ht="30" customHeight="1" x14ac:dyDescent="0.2">
      <c r="A250" s="644" t="s">
        <v>46</v>
      </c>
      <c r="B250" s="645"/>
      <c r="C250" s="645"/>
      <c r="D250" s="645"/>
      <c r="E250" s="645"/>
      <c r="F250" s="645"/>
      <c r="G250" s="646"/>
      <c r="I250" s="40"/>
    </row>
    <row r="251" spans="1:9" ht="12.75" customHeight="1" x14ac:dyDescent="0.2">
      <c r="A251" s="626" t="s">
        <v>32</v>
      </c>
      <c r="B251" s="627"/>
      <c r="C251" s="627"/>
      <c r="D251" s="627"/>
      <c r="E251" s="627"/>
      <c r="F251" s="627"/>
      <c r="G251" s="628"/>
      <c r="I251" s="40"/>
    </row>
    <row r="252" spans="1:9" ht="13.9" customHeight="1" x14ac:dyDescent="0.2">
      <c r="A252" s="623" t="s">
        <v>140</v>
      </c>
      <c r="B252" s="624"/>
      <c r="C252" s="624"/>
      <c r="D252" s="624"/>
      <c r="E252" s="624"/>
      <c r="F252" s="624"/>
      <c r="G252" s="625"/>
    </row>
    <row r="253" spans="1:9" ht="12.75" customHeight="1" x14ac:dyDescent="0.2">
      <c r="A253" s="623" t="s">
        <v>34</v>
      </c>
      <c r="B253" s="624"/>
      <c r="C253" s="624"/>
      <c r="D253" s="624"/>
      <c r="E253" s="624"/>
      <c r="F253" s="624"/>
      <c r="G253" s="625"/>
    </row>
    <row r="254" spans="1:9" ht="27.6" customHeight="1" x14ac:dyDescent="0.2">
      <c r="A254" s="623" t="s">
        <v>37</v>
      </c>
      <c r="B254" s="624"/>
      <c r="C254" s="624"/>
      <c r="D254" s="624"/>
      <c r="E254" s="624"/>
      <c r="F254" s="624"/>
      <c r="G254" s="625"/>
    </row>
    <row r="255" spans="1:9" ht="30" customHeight="1" x14ac:dyDescent="0.2">
      <c r="A255" s="641" t="s">
        <v>292</v>
      </c>
      <c r="B255" s="642"/>
      <c r="C255" s="642"/>
      <c r="D255" s="642"/>
      <c r="E255" s="642"/>
      <c r="F255" s="642"/>
      <c r="G255" s="643"/>
    </row>
    <row r="256" spans="1:9" ht="15.6" customHeight="1" x14ac:dyDescent="0.2">
      <c r="A256" s="626" t="s">
        <v>141</v>
      </c>
      <c r="B256" s="627"/>
      <c r="C256" s="627"/>
      <c r="D256" s="627"/>
      <c r="E256" s="627"/>
      <c r="F256" s="627"/>
      <c r="G256" s="628"/>
    </row>
    <row r="257" spans="1:9" ht="30" customHeight="1" thickBot="1" x14ac:dyDescent="0.25">
      <c r="A257" s="638" t="s">
        <v>52</v>
      </c>
      <c r="B257" s="639"/>
      <c r="C257" s="639"/>
      <c r="D257" s="639"/>
      <c r="E257" s="639"/>
      <c r="F257" s="639"/>
      <c r="G257" s="640"/>
    </row>
    <row r="258" spans="1:9" ht="24.75" customHeight="1" x14ac:dyDescent="0.2">
      <c r="A258" s="620" t="s">
        <v>328</v>
      </c>
      <c r="B258" s="621"/>
      <c r="C258" s="621"/>
      <c r="D258" s="621"/>
      <c r="E258" s="621"/>
      <c r="F258" s="621"/>
      <c r="G258" s="622"/>
    </row>
    <row r="259" spans="1:9" ht="12.75" customHeight="1" x14ac:dyDescent="0.2">
      <c r="A259" s="626" t="s">
        <v>32</v>
      </c>
      <c r="B259" s="627"/>
      <c r="C259" s="627"/>
      <c r="D259" s="627"/>
      <c r="E259" s="627"/>
      <c r="F259" s="627"/>
      <c r="G259" s="628"/>
    </row>
    <row r="260" spans="1:9" ht="12.75" customHeight="1" x14ac:dyDescent="0.2">
      <c r="A260" s="623" t="s">
        <v>43</v>
      </c>
      <c r="B260" s="624"/>
      <c r="C260" s="624"/>
      <c r="D260" s="624"/>
      <c r="E260" s="624"/>
      <c r="F260" s="624"/>
      <c r="G260" s="625"/>
    </row>
    <row r="261" spans="1:9" ht="12.75" customHeight="1" x14ac:dyDescent="0.2">
      <c r="A261" s="626" t="s">
        <v>142</v>
      </c>
      <c r="B261" s="627"/>
      <c r="C261" s="627"/>
      <c r="D261" s="627"/>
      <c r="E261" s="627"/>
      <c r="F261" s="627"/>
      <c r="G261" s="628"/>
    </row>
    <row r="262" spans="1:9" ht="13.9" customHeight="1" x14ac:dyDescent="0.2">
      <c r="A262" s="626" t="s">
        <v>143</v>
      </c>
      <c r="B262" s="627"/>
      <c r="C262" s="627"/>
      <c r="D262" s="627"/>
      <c r="E262" s="627"/>
      <c r="F262" s="627"/>
      <c r="G262" s="628"/>
    </row>
    <row r="263" spans="1:9" ht="15" customHeight="1" x14ac:dyDescent="0.2">
      <c r="A263" s="626" t="s">
        <v>144</v>
      </c>
      <c r="B263" s="627"/>
      <c r="C263" s="627"/>
      <c r="D263" s="627"/>
      <c r="E263" s="627"/>
      <c r="F263" s="627"/>
      <c r="G263" s="628"/>
    </row>
    <row r="264" spans="1:9" ht="15" customHeight="1" thickBot="1" x14ac:dyDescent="0.25">
      <c r="A264" s="638" t="s">
        <v>145</v>
      </c>
      <c r="B264" s="639"/>
      <c r="C264" s="639"/>
      <c r="D264" s="639"/>
      <c r="E264" s="639"/>
      <c r="F264" s="639"/>
      <c r="G264" s="640"/>
    </row>
    <row r="265" spans="1:9" ht="26.25" customHeight="1" x14ac:dyDescent="0.2">
      <c r="A265" s="644" t="s">
        <v>329</v>
      </c>
      <c r="B265" s="645"/>
      <c r="C265" s="645"/>
      <c r="D265" s="645"/>
      <c r="E265" s="645"/>
      <c r="F265" s="645"/>
      <c r="G265" s="646"/>
    </row>
    <row r="266" spans="1:9" ht="15" customHeight="1" x14ac:dyDescent="0.2">
      <c r="A266" s="626" t="s">
        <v>32</v>
      </c>
      <c r="B266" s="627"/>
      <c r="C266" s="627"/>
      <c r="D266" s="627"/>
      <c r="E266" s="627"/>
      <c r="F266" s="627"/>
      <c r="G266" s="628"/>
    </row>
    <row r="267" spans="1:9" ht="14.45" customHeight="1" x14ac:dyDescent="0.2">
      <c r="A267" s="623" t="s">
        <v>146</v>
      </c>
      <c r="B267" s="624"/>
      <c r="C267" s="624"/>
      <c r="D267" s="624"/>
      <c r="E267" s="624"/>
      <c r="F267" s="624"/>
      <c r="G267" s="625"/>
    </row>
    <row r="268" spans="1:9" ht="18" customHeight="1" x14ac:dyDescent="0.2">
      <c r="A268" s="626" t="s">
        <v>147</v>
      </c>
      <c r="B268" s="627"/>
      <c r="C268" s="627"/>
      <c r="D268" s="627"/>
      <c r="E268" s="627"/>
      <c r="F268" s="627"/>
      <c r="G268" s="628"/>
    </row>
    <row r="269" spans="1:9" s="41" customFormat="1" ht="25.5" customHeight="1" x14ac:dyDescent="0.2">
      <c r="A269" s="653" t="s">
        <v>50</v>
      </c>
      <c r="B269" s="654"/>
      <c r="C269" s="654"/>
      <c r="D269" s="654"/>
      <c r="E269" s="654"/>
      <c r="F269" s="654"/>
      <c r="G269" s="655"/>
      <c r="I269" s="7"/>
    </row>
    <row r="270" spans="1:9" s="41" customFormat="1" ht="16.149999999999999" customHeight="1" x14ac:dyDescent="0.2">
      <c r="A270" s="656" t="s">
        <v>149</v>
      </c>
      <c r="B270" s="657"/>
      <c r="C270" s="657"/>
      <c r="D270" s="657"/>
      <c r="E270" s="657"/>
      <c r="F270" s="657"/>
      <c r="G270" s="658"/>
      <c r="I270" s="7"/>
    </row>
    <row r="271" spans="1:9" s="41" customFormat="1" ht="16.149999999999999" customHeight="1" x14ac:dyDescent="0.2">
      <c r="A271" s="656" t="s">
        <v>150</v>
      </c>
      <c r="B271" s="657"/>
      <c r="C271" s="657"/>
      <c r="D271" s="657"/>
      <c r="E271" s="657"/>
      <c r="F271" s="657"/>
      <c r="G271" s="658"/>
      <c r="I271" s="7"/>
    </row>
    <row r="272" spans="1:9" ht="27.6" customHeight="1" thickBot="1" x14ac:dyDescent="0.25">
      <c r="A272" s="650" t="s">
        <v>151</v>
      </c>
      <c r="B272" s="651"/>
      <c r="C272" s="651"/>
      <c r="D272" s="651"/>
      <c r="E272" s="651"/>
      <c r="F272" s="651"/>
      <c r="G272" s="652"/>
    </row>
  </sheetData>
  <sheetProtection selectLockedCells="1"/>
  <mergeCells count="77">
    <mergeCell ref="A272:G272"/>
    <mergeCell ref="A265:G265"/>
    <mergeCell ref="A259:G259"/>
    <mergeCell ref="A260:G260"/>
    <mergeCell ref="A269:G269"/>
    <mergeCell ref="A270:G270"/>
    <mergeCell ref="A266:G266"/>
    <mergeCell ref="A263:G263"/>
    <mergeCell ref="A267:G267"/>
    <mergeCell ref="A264:G264"/>
    <mergeCell ref="A271:G271"/>
    <mergeCell ref="A262:G262"/>
    <mergeCell ref="A261:G261"/>
    <mergeCell ref="A241:C241"/>
    <mergeCell ref="C200:C201"/>
    <mergeCell ref="A249:G249"/>
    <mergeCell ref="A257:G257"/>
    <mergeCell ref="A256:G256"/>
    <mergeCell ref="A255:G255"/>
    <mergeCell ref="A254:G254"/>
    <mergeCell ref="A250:G250"/>
    <mergeCell ref="A251:G251"/>
    <mergeCell ref="A252:G252"/>
    <mergeCell ref="A248:G248"/>
    <mergeCell ref="A247:G247"/>
    <mergeCell ref="A246:G246"/>
    <mergeCell ref="A245:G245"/>
    <mergeCell ref="A244:G244"/>
    <mergeCell ref="A242:G242"/>
    <mergeCell ref="A258:G258"/>
    <mergeCell ref="A253:G253"/>
    <mergeCell ref="A85:A93"/>
    <mergeCell ref="A105:A114"/>
    <mergeCell ref="A268:G268"/>
    <mergeCell ref="A243:G243"/>
    <mergeCell ref="G105:G114"/>
    <mergeCell ref="G116:G123"/>
    <mergeCell ref="G95:G103"/>
    <mergeCell ref="A195:H195"/>
    <mergeCell ref="A232:H232"/>
    <mergeCell ref="A208:H208"/>
    <mergeCell ref="A125:A135"/>
    <mergeCell ref="G125:G135"/>
    <mergeCell ref="A137:A139"/>
    <mergeCell ref="G137:G139"/>
    <mergeCell ref="D1:G1"/>
    <mergeCell ref="D2:G2"/>
    <mergeCell ref="A23:A32"/>
    <mergeCell ref="A34:A44"/>
    <mergeCell ref="A46:A54"/>
    <mergeCell ref="A6:G6"/>
    <mergeCell ref="G46:G54"/>
    <mergeCell ref="G9:G21"/>
    <mergeCell ref="A9:A21"/>
    <mergeCell ref="A4:G4"/>
    <mergeCell ref="G23:G32"/>
    <mergeCell ref="G34:G44"/>
    <mergeCell ref="A56:A69"/>
    <mergeCell ref="A71:A83"/>
    <mergeCell ref="A95:A103"/>
    <mergeCell ref="A151:A158"/>
    <mergeCell ref="G151:G158"/>
    <mergeCell ref="A141:A149"/>
    <mergeCell ref="G56:G69"/>
    <mergeCell ref="G71:G83"/>
    <mergeCell ref="G85:G93"/>
    <mergeCell ref="A169:A175"/>
    <mergeCell ref="G169:G175"/>
    <mergeCell ref="A116:A123"/>
    <mergeCell ref="B230:E230"/>
    <mergeCell ref="G141:G149"/>
    <mergeCell ref="A177:A184"/>
    <mergeCell ref="G177:G184"/>
    <mergeCell ref="G186:G191"/>
    <mergeCell ref="A186:A191"/>
    <mergeCell ref="A160:A167"/>
    <mergeCell ref="G160:G167"/>
  </mergeCells>
  <pageMargins left="0.9055118110236221" right="0" top="0.55118110236220474" bottom="0.55118110236220474" header="0.31496062992125984" footer="0.31496062992125984"/>
  <pageSetup paperSize="9" orientation="landscape" r:id="rId1"/>
  <ignoredErrors>
    <ignoredError sqref="D206 G207:H207 D239 F240:G2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257"/>
  <sheetViews>
    <sheetView topLeftCell="A166" zoomScale="85" zoomScaleNormal="85" workbookViewId="0">
      <selection activeCell="A178" sqref="A178:A180"/>
    </sheetView>
  </sheetViews>
  <sheetFormatPr defaultColWidth="9.140625" defaultRowHeight="12.75" x14ac:dyDescent="0.2"/>
  <cols>
    <col min="1" max="1" width="9.5703125" style="252" customWidth="1"/>
    <col min="2" max="2" width="7.28515625" style="253" customWidth="1"/>
    <col min="3" max="3" width="14.42578125" style="254" customWidth="1"/>
    <col min="4" max="4" width="15.85546875" style="255" customWidth="1"/>
    <col min="5" max="5" width="13.42578125" style="255" customWidth="1"/>
    <col min="6" max="6" width="10.28515625" style="255" customWidth="1"/>
    <col min="7" max="7" width="15" style="255" customWidth="1"/>
    <col min="8" max="8" width="9.28515625" style="253" customWidth="1"/>
    <col min="9" max="9" width="14.85546875" style="253" customWidth="1"/>
    <col min="10" max="10" width="13.5703125" style="253" customWidth="1"/>
    <col min="11" max="11" width="11.5703125" style="253" customWidth="1"/>
    <col min="12" max="12" width="13.85546875" style="253" customWidth="1"/>
    <col min="13" max="13" width="12" style="253" customWidth="1"/>
    <col min="14" max="14" width="12.5703125" style="253" customWidth="1"/>
    <col min="15" max="15" width="11.28515625" style="253" customWidth="1"/>
    <col min="16" max="16" width="16" style="253" customWidth="1"/>
    <col min="17" max="17" width="8.85546875" style="253" customWidth="1"/>
    <col min="18" max="16384" width="9.140625" style="254"/>
  </cols>
  <sheetData>
    <row r="2" spans="1:17" x14ac:dyDescent="0.2">
      <c r="M2" s="675"/>
      <c r="N2" s="676"/>
      <c r="O2" s="676"/>
      <c r="P2" s="676"/>
    </row>
    <row r="3" spans="1:17" x14ac:dyDescent="0.2">
      <c r="I3" s="677"/>
      <c r="J3" s="677"/>
      <c r="K3" s="677"/>
      <c r="L3" s="677"/>
      <c r="M3" s="677"/>
      <c r="N3" s="677"/>
      <c r="O3" s="677"/>
      <c r="P3" s="677"/>
    </row>
    <row r="4" spans="1:17" x14ac:dyDescent="0.2">
      <c r="M4" s="256"/>
      <c r="N4" s="256"/>
      <c r="O4" s="256"/>
      <c r="P4" s="256"/>
    </row>
    <row r="5" spans="1:17" ht="18" x14ac:dyDescent="0.25">
      <c r="A5" s="705" t="s">
        <v>289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</row>
    <row r="6" spans="1:17" ht="14.25" x14ac:dyDescent="0.2">
      <c r="B6" s="678" t="s">
        <v>159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</row>
    <row r="7" spans="1:17" x14ac:dyDescent="0.2">
      <c r="B7" s="680" t="s">
        <v>160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</row>
    <row r="8" spans="1:17" x14ac:dyDescent="0.2">
      <c r="B8" s="257"/>
      <c r="C8" s="253"/>
      <c r="E8" s="253"/>
      <c r="F8" s="253"/>
      <c r="G8" s="253"/>
    </row>
    <row r="9" spans="1:17" ht="13.5" thickBot="1" x14ac:dyDescent="0.25">
      <c r="A9" s="674" t="s">
        <v>220</v>
      </c>
      <c r="B9" s="674"/>
      <c r="C9" s="674"/>
      <c r="D9" s="674"/>
      <c r="E9" s="674"/>
      <c r="F9" s="674"/>
      <c r="G9" s="674"/>
      <c r="H9" s="674"/>
      <c r="I9" s="674"/>
      <c r="J9" s="258">
        <v>0</v>
      </c>
      <c r="K9" s="259"/>
      <c r="L9" s="259"/>
      <c r="M9" s="259"/>
      <c r="N9" s="259"/>
      <c r="O9" s="259"/>
      <c r="P9" s="260"/>
    </row>
    <row r="10" spans="1:17" ht="13.15" customHeight="1" x14ac:dyDescent="0.2">
      <c r="A10" s="701" t="s">
        <v>22</v>
      </c>
      <c r="B10" s="703" t="s">
        <v>101</v>
      </c>
      <c r="C10" s="682" t="s">
        <v>161</v>
      </c>
      <c r="D10" s="682" t="s">
        <v>162</v>
      </c>
      <c r="E10" s="682" t="s">
        <v>190</v>
      </c>
      <c r="F10" s="682" t="s">
        <v>191</v>
      </c>
      <c r="G10" s="685" t="s">
        <v>199</v>
      </c>
      <c r="H10" s="694" t="s">
        <v>163</v>
      </c>
      <c r="I10" s="695"/>
      <c r="J10" s="695"/>
      <c r="K10" s="695"/>
      <c r="L10" s="695"/>
      <c r="M10" s="695"/>
      <c r="N10" s="696"/>
      <c r="O10" s="697" t="s">
        <v>164</v>
      </c>
      <c r="P10" s="698"/>
    </row>
    <row r="11" spans="1:17" ht="76.5" x14ac:dyDescent="0.2">
      <c r="A11" s="702"/>
      <c r="B11" s="704"/>
      <c r="C11" s="683"/>
      <c r="D11" s="683"/>
      <c r="E11" s="683"/>
      <c r="F11" s="683"/>
      <c r="G11" s="686"/>
      <c r="H11" s="261" t="s">
        <v>194</v>
      </c>
      <c r="I11" s="261" t="s">
        <v>219</v>
      </c>
      <c r="J11" s="261" t="s">
        <v>195</v>
      </c>
      <c r="K11" s="261" t="s">
        <v>196</v>
      </c>
      <c r="L11" s="261" t="s">
        <v>165</v>
      </c>
      <c r="M11" s="521" t="s">
        <v>197</v>
      </c>
      <c r="N11" s="261" t="s">
        <v>198</v>
      </c>
      <c r="O11" s="699"/>
      <c r="P11" s="700"/>
    </row>
    <row r="12" spans="1:17" s="264" customFormat="1" ht="63.6" customHeight="1" x14ac:dyDescent="0.2">
      <c r="A12" s="702"/>
      <c r="B12" s="704"/>
      <c r="C12" s="683"/>
      <c r="D12" s="683"/>
      <c r="E12" s="683"/>
      <c r="F12" s="684"/>
      <c r="G12" s="687"/>
      <c r="H12" s="262" t="s">
        <v>166</v>
      </c>
      <c r="I12" s="262" t="s">
        <v>166</v>
      </c>
      <c r="J12" s="262" t="s">
        <v>166</v>
      </c>
      <c r="K12" s="262" t="s">
        <v>167</v>
      </c>
      <c r="L12" s="262" t="s">
        <v>51</v>
      </c>
      <c r="M12" s="522" t="s">
        <v>200</v>
      </c>
      <c r="N12" s="262" t="s">
        <v>166</v>
      </c>
      <c r="O12" s="262" t="s">
        <v>192</v>
      </c>
      <c r="P12" s="263" t="s">
        <v>193</v>
      </c>
      <c r="Q12" s="257"/>
    </row>
    <row r="13" spans="1:17" s="268" customFormat="1" ht="12" thickBot="1" x14ac:dyDescent="0.25">
      <c r="A13" s="265">
        <v>1</v>
      </c>
      <c r="B13" s="266">
        <v>2</v>
      </c>
      <c r="C13" s="266">
        <v>3</v>
      </c>
      <c r="D13" s="266">
        <v>4</v>
      </c>
      <c r="E13" s="266">
        <v>5</v>
      </c>
      <c r="F13" s="266">
        <v>6</v>
      </c>
      <c r="G13" s="561">
        <v>7</v>
      </c>
      <c r="H13" s="266">
        <v>8</v>
      </c>
      <c r="I13" s="266">
        <v>9</v>
      </c>
      <c r="J13" s="266">
        <v>10</v>
      </c>
      <c r="K13" s="266">
        <v>11</v>
      </c>
      <c r="L13" s="266">
        <v>12</v>
      </c>
      <c r="M13" s="523">
        <v>12.1</v>
      </c>
      <c r="N13" s="266">
        <v>13</v>
      </c>
      <c r="O13" s="266">
        <v>14</v>
      </c>
      <c r="P13" s="267">
        <v>15</v>
      </c>
    </row>
    <row r="14" spans="1:17" s="270" customFormat="1" ht="13.15" customHeight="1" x14ac:dyDescent="0.2">
      <c r="A14" s="688" t="s">
        <v>324</v>
      </c>
      <c r="B14" s="689"/>
      <c r="C14" s="689"/>
      <c r="D14" s="689"/>
      <c r="E14" s="689"/>
      <c r="F14" s="689"/>
      <c r="G14" s="689"/>
      <c r="H14" s="689"/>
      <c r="I14" s="689"/>
      <c r="J14" s="689"/>
      <c r="K14" s="689"/>
      <c r="L14" s="689"/>
      <c r="M14" s="689"/>
      <c r="N14" s="689"/>
      <c r="O14" s="689"/>
      <c r="P14" s="690"/>
      <c r="Q14" s="269"/>
    </row>
    <row r="15" spans="1:17" s="270" customFormat="1" ht="13.9" customHeight="1" thickBot="1" x14ac:dyDescent="0.25">
      <c r="A15" s="691" t="s">
        <v>168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3"/>
      <c r="Q15" s="269"/>
    </row>
    <row r="16" spans="1:17" ht="30.6" customHeight="1" x14ac:dyDescent="0.2">
      <c r="A16" s="662" t="s">
        <v>2</v>
      </c>
      <c r="B16" s="271">
        <v>1</v>
      </c>
      <c r="C16" s="346" t="s">
        <v>169</v>
      </c>
      <c r="D16" s="272">
        <v>0</v>
      </c>
      <c r="E16" s="317">
        <v>0</v>
      </c>
      <c r="F16" s="333">
        <v>0</v>
      </c>
      <c r="G16" s="537">
        <f>E16*F16</f>
        <v>0</v>
      </c>
      <c r="H16" s="323">
        <f>D16*E16</f>
        <v>0</v>
      </c>
      <c r="I16" s="323">
        <f>H16/12</f>
        <v>0</v>
      </c>
      <c r="J16" s="323">
        <f>H16*$J$9</f>
        <v>0</v>
      </c>
      <c r="K16" s="323">
        <f>H16+I16+J16</f>
        <v>0</v>
      </c>
      <c r="L16" s="324">
        <v>0.2409</v>
      </c>
      <c r="M16" s="524">
        <f>K16*L16</f>
        <v>0</v>
      </c>
      <c r="N16" s="323">
        <v>0</v>
      </c>
      <c r="O16" s="323">
        <f>N16+M16+K16</f>
        <v>0</v>
      </c>
      <c r="P16" s="329">
        <f>O16*F16</f>
        <v>0</v>
      </c>
    </row>
    <row r="17" spans="1:16" ht="33.6" customHeight="1" x14ac:dyDescent="0.2">
      <c r="A17" s="663"/>
      <c r="B17" s="273">
        <v>2</v>
      </c>
      <c r="C17" s="347" t="s">
        <v>169</v>
      </c>
      <c r="D17" s="274">
        <v>0</v>
      </c>
      <c r="E17" s="318">
        <v>0</v>
      </c>
      <c r="F17" s="334">
        <v>0</v>
      </c>
      <c r="G17" s="538">
        <f t="shared" ref="G17:G18" si="0">E17*F17</f>
        <v>0</v>
      </c>
      <c r="H17" s="325">
        <f>D17*E17</f>
        <v>0</v>
      </c>
      <c r="I17" s="325">
        <f t="shared" ref="I17:I26" si="1">H17/12</f>
        <v>0</v>
      </c>
      <c r="J17" s="325">
        <f>H17*$J$9</f>
        <v>0</v>
      </c>
      <c r="K17" s="325">
        <f t="shared" ref="K17:K26" si="2">H17+I17+J17</f>
        <v>0</v>
      </c>
      <c r="L17" s="326">
        <v>0.2409</v>
      </c>
      <c r="M17" s="525">
        <f t="shared" ref="M17:M53" si="3">K17*L17</f>
        <v>0</v>
      </c>
      <c r="N17" s="325">
        <v>0</v>
      </c>
      <c r="O17" s="325">
        <f t="shared" ref="O17:O26" si="4">N17+M17+K17</f>
        <v>0</v>
      </c>
      <c r="P17" s="330">
        <f>O17*F17</f>
        <v>0</v>
      </c>
    </row>
    <row r="18" spans="1:16" ht="30.6" customHeight="1" thickBot="1" x14ac:dyDescent="0.25">
      <c r="A18" s="664"/>
      <c r="B18" s="277" t="s">
        <v>223</v>
      </c>
      <c r="C18" s="348" t="s">
        <v>170</v>
      </c>
      <c r="D18" s="278">
        <v>0</v>
      </c>
      <c r="E18" s="318">
        <v>0</v>
      </c>
      <c r="F18" s="335">
        <v>0</v>
      </c>
      <c r="G18" s="539">
        <f t="shared" si="0"/>
        <v>0</v>
      </c>
      <c r="H18" s="327">
        <f>D18*E18</f>
        <v>0</v>
      </c>
      <c r="I18" s="327">
        <f t="shared" si="1"/>
        <v>0</v>
      </c>
      <c r="J18" s="327">
        <f>H18*$J$9</f>
        <v>0</v>
      </c>
      <c r="K18" s="327">
        <f t="shared" si="2"/>
        <v>0</v>
      </c>
      <c r="L18" s="328">
        <v>0.2409</v>
      </c>
      <c r="M18" s="526">
        <f t="shared" si="3"/>
        <v>0</v>
      </c>
      <c r="N18" s="327">
        <v>0</v>
      </c>
      <c r="O18" s="327">
        <f t="shared" si="4"/>
        <v>0</v>
      </c>
      <c r="P18" s="331">
        <f>O18*F18</f>
        <v>0</v>
      </c>
    </row>
    <row r="19" spans="1:16" ht="13.5" thickBot="1" x14ac:dyDescent="0.25">
      <c r="A19" s="336"/>
      <c r="B19" s="280"/>
      <c r="C19" s="337"/>
      <c r="D19" s="282"/>
      <c r="E19" s="338"/>
      <c r="F19" s="338"/>
      <c r="G19" s="540">
        <f>SUM(G16:G18)</f>
        <v>0</v>
      </c>
      <c r="H19" s="283"/>
      <c r="I19" s="283"/>
      <c r="J19" s="283"/>
      <c r="K19" s="283"/>
      <c r="L19" s="284"/>
      <c r="M19" s="527"/>
      <c r="N19" s="283"/>
      <c r="O19" s="339"/>
      <c r="P19" s="340">
        <f>SUM(P16:P18)</f>
        <v>0</v>
      </c>
    </row>
    <row r="20" spans="1:16" ht="27.6" customHeight="1" x14ac:dyDescent="0.2">
      <c r="A20" s="662" t="s">
        <v>3</v>
      </c>
      <c r="B20" s="271">
        <v>1</v>
      </c>
      <c r="C20" s="346" t="s">
        <v>170</v>
      </c>
      <c r="D20" s="272">
        <v>0</v>
      </c>
      <c r="E20" s="317">
        <v>0</v>
      </c>
      <c r="F20" s="333">
        <v>0</v>
      </c>
      <c r="G20" s="537">
        <f>E20*F20</f>
        <v>0</v>
      </c>
      <c r="H20" s="323">
        <f>D20*E20</f>
        <v>0</v>
      </c>
      <c r="I20" s="323">
        <f>H20/12</f>
        <v>0</v>
      </c>
      <c r="J20" s="323">
        <f>H20*$J$9</f>
        <v>0</v>
      </c>
      <c r="K20" s="323">
        <f>H20+I20+J20</f>
        <v>0</v>
      </c>
      <c r="L20" s="324">
        <v>0.2409</v>
      </c>
      <c r="M20" s="524">
        <f>K20*L20</f>
        <v>0</v>
      </c>
      <c r="N20" s="323">
        <v>0</v>
      </c>
      <c r="O20" s="323">
        <f t="shared" si="4"/>
        <v>0</v>
      </c>
      <c r="P20" s="329">
        <f>O20*F20</f>
        <v>0</v>
      </c>
    </row>
    <row r="21" spans="1:16" ht="27" customHeight="1" x14ac:dyDescent="0.2">
      <c r="A21" s="663"/>
      <c r="B21" s="273">
        <v>2</v>
      </c>
      <c r="C21" s="347" t="s">
        <v>170</v>
      </c>
      <c r="D21" s="274">
        <v>0</v>
      </c>
      <c r="E21" s="318">
        <v>0</v>
      </c>
      <c r="F21" s="334">
        <v>0</v>
      </c>
      <c r="G21" s="538">
        <f t="shared" ref="G21:G22" si="5">E21*F21</f>
        <v>0</v>
      </c>
      <c r="H21" s="325">
        <f>D21*E21</f>
        <v>0</v>
      </c>
      <c r="I21" s="325">
        <f t="shared" si="1"/>
        <v>0</v>
      </c>
      <c r="J21" s="325">
        <f t="shared" ref="J21:J22" si="6">H21*$J$9</f>
        <v>0</v>
      </c>
      <c r="K21" s="325">
        <f t="shared" si="2"/>
        <v>0</v>
      </c>
      <c r="L21" s="326">
        <v>0.2409</v>
      </c>
      <c r="M21" s="525">
        <f>K21*L21</f>
        <v>0</v>
      </c>
      <c r="N21" s="325">
        <v>0</v>
      </c>
      <c r="O21" s="325">
        <f t="shared" si="4"/>
        <v>0</v>
      </c>
      <c r="P21" s="330">
        <f t="shared" ref="P21:P22" si="7">O21*F21</f>
        <v>0</v>
      </c>
    </row>
    <row r="22" spans="1:16" ht="27.6" customHeight="1" thickBot="1" x14ac:dyDescent="0.25">
      <c r="A22" s="664"/>
      <c r="B22" s="277" t="s">
        <v>235</v>
      </c>
      <c r="C22" s="348" t="s">
        <v>169</v>
      </c>
      <c r="D22" s="278">
        <v>0</v>
      </c>
      <c r="E22" s="319">
        <v>0</v>
      </c>
      <c r="F22" s="335">
        <v>0</v>
      </c>
      <c r="G22" s="539">
        <f t="shared" si="5"/>
        <v>0</v>
      </c>
      <c r="H22" s="327">
        <f>D22*E22</f>
        <v>0</v>
      </c>
      <c r="I22" s="327">
        <f t="shared" si="1"/>
        <v>0</v>
      </c>
      <c r="J22" s="327">
        <f t="shared" si="6"/>
        <v>0</v>
      </c>
      <c r="K22" s="327">
        <f t="shared" si="2"/>
        <v>0</v>
      </c>
      <c r="L22" s="328">
        <v>0.2409</v>
      </c>
      <c r="M22" s="526">
        <f>K22*L22</f>
        <v>0</v>
      </c>
      <c r="N22" s="327">
        <v>0</v>
      </c>
      <c r="O22" s="327">
        <f t="shared" si="4"/>
        <v>0</v>
      </c>
      <c r="P22" s="331">
        <f t="shared" si="7"/>
        <v>0</v>
      </c>
    </row>
    <row r="23" spans="1:16" ht="13.5" thickBot="1" x14ac:dyDescent="0.25">
      <c r="A23" s="279"/>
      <c r="B23" s="280"/>
      <c r="C23" s="337"/>
      <c r="D23" s="282"/>
      <c r="E23" s="341"/>
      <c r="F23" s="338"/>
      <c r="G23" s="540">
        <f>SUM(G20:G22)</f>
        <v>0</v>
      </c>
      <c r="H23" s="283"/>
      <c r="I23" s="283"/>
      <c r="J23" s="283"/>
      <c r="K23" s="283"/>
      <c r="L23" s="284"/>
      <c r="M23" s="527"/>
      <c r="N23" s="283"/>
      <c r="O23" s="342"/>
      <c r="P23" s="340">
        <f>SUM(P20:P22)</f>
        <v>0</v>
      </c>
    </row>
    <row r="24" spans="1:16" ht="31.15" customHeight="1" x14ac:dyDescent="0.2">
      <c r="A24" s="662" t="s">
        <v>229</v>
      </c>
      <c r="B24" s="271">
        <v>1</v>
      </c>
      <c r="C24" s="346" t="str">
        <f>$C$16</f>
        <v xml:space="preserve">Apkopēja </v>
      </c>
      <c r="D24" s="272">
        <v>0</v>
      </c>
      <c r="E24" s="317">
        <v>0</v>
      </c>
      <c r="F24" s="333">
        <v>0</v>
      </c>
      <c r="G24" s="537">
        <f>E24*F24</f>
        <v>0</v>
      </c>
      <c r="H24" s="323">
        <f>D24*E24</f>
        <v>0</v>
      </c>
      <c r="I24" s="323">
        <f t="shared" si="1"/>
        <v>0</v>
      </c>
      <c r="J24" s="323">
        <f>H24*$J$9</f>
        <v>0</v>
      </c>
      <c r="K24" s="323">
        <f t="shared" si="2"/>
        <v>0</v>
      </c>
      <c r="L24" s="324">
        <v>0.2409</v>
      </c>
      <c r="M24" s="524">
        <f t="shared" si="3"/>
        <v>0</v>
      </c>
      <c r="N24" s="323">
        <v>0</v>
      </c>
      <c r="O24" s="323">
        <f t="shared" si="4"/>
        <v>0</v>
      </c>
      <c r="P24" s="329">
        <f>O24*F24</f>
        <v>0</v>
      </c>
    </row>
    <row r="25" spans="1:16" ht="28.9" customHeight="1" x14ac:dyDescent="0.2">
      <c r="A25" s="663"/>
      <c r="B25" s="273">
        <v>2</v>
      </c>
      <c r="C25" s="347" t="s">
        <v>169</v>
      </c>
      <c r="D25" s="274">
        <v>0</v>
      </c>
      <c r="E25" s="318">
        <v>0</v>
      </c>
      <c r="F25" s="334">
        <v>0</v>
      </c>
      <c r="G25" s="538">
        <f t="shared" ref="G25:G26" si="8">E25*F25</f>
        <v>0</v>
      </c>
      <c r="H25" s="325">
        <f>D25*E25</f>
        <v>0</v>
      </c>
      <c r="I25" s="325">
        <f t="shared" si="1"/>
        <v>0</v>
      </c>
      <c r="J25" s="325">
        <f t="shared" ref="J25:J26" si="9">H25*$J$9</f>
        <v>0</v>
      </c>
      <c r="K25" s="325">
        <f t="shared" si="2"/>
        <v>0</v>
      </c>
      <c r="L25" s="326">
        <v>0.2409</v>
      </c>
      <c r="M25" s="525">
        <f t="shared" si="3"/>
        <v>0</v>
      </c>
      <c r="N25" s="325">
        <v>0</v>
      </c>
      <c r="O25" s="325">
        <f t="shared" si="4"/>
        <v>0</v>
      </c>
      <c r="P25" s="330">
        <f>O25*F25</f>
        <v>0</v>
      </c>
    </row>
    <row r="26" spans="1:16" ht="32.450000000000003" customHeight="1" thickBot="1" x14ac:dyDescent="0.25">
      <c r="A26" s="664"/>
      <c r="B26" s="277" t="s">
        <v>235</v>
      </c>
      <c r="C26" s="348" t="s">
        <v>170</v>
      </c>
      <c r="D26" s="278">
        <v>0</v>
      </c>
      <c r="E26" s="319">
        <v>0</v>
      </c>
      <c r="F26" s="335">
        <v>0</v>
      </c>
      <c r="G26" s="539">
        <f t="shared" si="8"/>
        <v>0</v>
      </c>
      <c r="H26" s="327">
        <f>D26*E26</f>
        <v>0</v>
      </c>
      <c r="I26" s="327">
        <f t="shared" si="1"/>
        <v>0</v>
      </c>
      <c r="J26" s="327">
        <f t="shared" si="9"/>
        <v>0</v>
      </c>
      <c r="K26" s="327">
        <f t="shared" si="2"/>
        <v>0</v>
      </c>
      <c r="L26" s="328">
        <v>0.2409</v>
      </c>
      <c r="M26" s="526">
        <f t="shared" si="3"/>
        <v>0</v>
      </c>
      <c r="N26" s="327">
        <v>0</v>
      </c>
      <c r="O26" s="327">
        <f t="shared" si="4"/>
        <v>0</v>
      </c>
      <c r="P26" s="331">
        <f>O26*F26</f>
        <v>0</v>
      </c>
    </row>
    <row r="27" spans="1:16" ht="13.5" thickBot="1" x14ac:dyDescent="0.25">
      <c r="A27" s="279"/>
      <c r="B27" s="280"/>
      <c r="C27" s="337"/>
      <c r="D27" s="282"/>
      <c r="E27" s="341"/>
      <c r="F27" s="341"/>
      <c r="G27" s="540">
        <f>SUM(G24:G26)</f>
        <v>0</v>
      </c>
      <c r="H27" s="283"/>
      <c r="I27" s="283"/>
      <c r="J27" s="283"/>
      <c r="K27" s="283"/>
      <c r="L27" s="284"/>
      <c r="M27" s="527"/>
      <c r="N27" s="283"/>
      <c r="O27" s="339"/>
      <c r="P27" s="350">
        <f>SUM(P24:P26)</f>
        <v>0</v>
      </c>
    </row>
    <row r="28" spans="1:16" ht="31.9" customHeight="1" x14ac:dyDescent="0.2">
      <c r="A28" s="662" t="s">
        <v>94</v>
      </c>
      <c r="B28" s="271">
        <v>1</v>
      </c>
      <c r="C28" s="346" t="s">
        <v>170</v>
      </c>
      <c r="D28" s="272">
        <v>0</v>
      </c>
      <c r="E28" s="353">
        <v>0</v>
      </c>
      <c r="F28" s="354">
        <v>0</v>
      </c>
      <c r="G28" s="547">
        <f>E28*F28</f>
        <v>0</v>
      </c>
      <c r="H28" s="323">
        <f>D28*E28</f>
        <v>0</v>
      </c>
      <c r="I28" s="323">
        <f t="shared" ref="I28:I78" si="10">H28/12</f>
        <v>0</v>
      </c>
      <c r="J28" s="323">
        <f>H28*$J$9</f>
        <v>0</v>
      </c>
      <c r="K28" s="323">
        <f t="shared" ref="K28:K77" si="11">H28+I28+J28</f>
        <v>0</v>
      </c>
      <c r="L28" s="324">
        <v>0.2409</v>
      </c>
      <c r="M28" s="524">
        <f t="shared" si="3"/>
        <v>0</v>
      </c>
      <c r="N28" s="323">
        <v>0</v>
      </c>
      <c r="O28" s="323">
        <f>N28+M28+K28</f>
        <v>0</v>
      </c>
      <c r="P28" s="329">
        <f>O28*F28</f>
        <v>0</v>
      </c>
    </row>
    <row r="29" spans="1:16" ht="31.15" customHeight="1" x14ac:dyDescent="0.2">
      <c r="A29" s="663"/>
      <c r="B29" s="273">
        <v>2</v>
      </c>
      <c r="C29" s="347" t="s">
        <v>170</v>
      </c>
      <c r="D29" s="274">
        <v>0</v>
      </c>
      <c r="E29" s="351">
        <v>0</v>
      </c>
      <c r="F29" s="352">
        <v>0</v>
      </c>
      <c r="G29" s="548">
        <f>E29*F29</f>
        <v>0</v>
      </c>
      <c r="H29" s="325">
        <f t="shared" ref="H29:H30" si="12">D29*E29</f>
        <v>0</v>
      </c>
      <c r="I29" s="325">
        <f t="shared" ref="I29:I30" si="13">H29/12</f>
        <v>0</v>
      </c>
      <c r="J29" s="325">
        <f t="shared" ref="J29:J30" si="14">H29*$J$9</f>
        <v>0</v>
      </c>
      <c r="K29" s="325">
        <f t="shared" ref="K29:K30" si="15">H29+I29+J29</f>
        <v>0</v>
      </c>
      <c r="L29" s="326">
        <v>0.2409</v>
      </c>
      <c r="M29" s="525">
        <f t="shared" ref="M29:M30" si="16">K29*L29</f>
        <v>0</v>
      </c>
      <c r="N29" s="325">
        <v>0</v>
      </c>
      <c r="O29" s="325">
        <f t="shared" ref="O29:O30" si="17">N29+M29+K29</f>
        <v>0</v>
      </c>
      <c r="P29" s="330">
        <f t="shared" ref="P29:P30" si="18">O29*F29</f>
        <v>0</v>
      </c>
    </row>
    <row r="30" spans="1:16" ht="31.9" customHeight="1" thickBot="1" x14ac:dyDescent="0.25">
      <c r="A30" s="664"/>
      <c r="B30" s="277" t="s">
        <v>235</v>
      </c>
      <c r="C30" s="348" t="s">
        <v>170</v>
      </c>
      <c r="D30" s="278">
        <v>0</v>
      </c>
      <c r="E30" s="355">
        <v>0</v>
      </c>
      <c r="F30" s="356">
        <v>0</v>
      </c>
      <c r="G30" s="549">
        <f>E30*F30</f>
        <v>0</v>
      </c>
      <c r="H30" s="327">
        <f t="shared" si="12"/>
        <v>0</v>
      </c>
      <c r="I30" s="327">
        <f t="shared" si="13"/>
        <v>0</v>
      </c>
      <c r="J30" s="327">
        <f t="shared" si="14"/>
        <v>0</v>
      </c>
      <c r="K30" s="327">
        <f t="shared" si="15"/>
        <v>0</v>
      </c>
      <c r="L30" s="328">
        <v>0.2409</v>
      </c>
      <c r="M30" s="526">
        <f t="shared" si="16"/>
        <v>0</v>
      </c>
      <c r="N30" s="327">
        <v>0</v>
      </c>
      <c r="O30" s="327">
        <f t="shared" si="17"/>
        <v>0</v>
      </c>
      <c r="P30" s="331">
        <f t="shared" si="18"/>
        <v>0</v>
      </c>
    </row>
    <row r="31" spans="1:16" ht="14.45" customHeight="1" thickBot="1" x14ac:dyDescent="0.25">
      <c r="A31" s="279"/>
      <c r="B31" s="280"/>
      <c r="C31" s="281"/>
      <c r="D31" s="282"/>
      <c r="E31" s="316"/>
      <c r="F31" s="316"/>
      <c r="G31" s="550">
        <f>SUM(G28:G30)</f>
        <v>0</v>
      </c>
      <c r="H31" s="283"/>
      <c r="I31" s="283"/>
      <c r="J31" s="283"/>
      <c r="K31" s="283"/>
      <c r="L31" s="284"/>
      <c r="M31" s="527"/>
      <c r="N31" s="283"/>
      <c r="O31" s="357"/>
      <c r="P31" s="350">
        <f>SUM(P28:P30)</f>
        <v>0</v>
      </c>
    </row>
    <row r="32" spans="1:16" ht="26.45" customHeight="1" thickBot="1" x14ac:dyDescent="0.25">
      <c r="A32" s="662" t="s">
        <v>4</v>
      </c>
      <c r="B32" s="271">
        <v>1</v>
      </c>
      <c r="C32" s="288" t="s">
        <v>169</v>
      </c>
      <c r="D32" s="272">
        <v>0</v>
      </c>
      <c r="E32" s="317">
        <v>0</v>
      </c>
      <c r="F32" s="333">
        <v>0</v>
      </c>
      <c r="G32" s="537">
        <f>E32*F32</f>
        <v>0</v>
      </c>
      <c r="H32" s="323">
        <f t="shared" ref="H32:H77" si="19">D32*E32</f>
        <v>0</v>
      </c>
      <c r="I32" s="323">
        <f t="shared" si="10"/>
        <v>0</v>
      </c>
      <c r="J32" s="323">
        <f>H32*$J$9</f>
        <v>0</v>
      </c>
      <c r="K32" s="323">
        <f t="shared" si="11"/>
        <v>0</v>
      </c>
      <c r="L32" s="324">
        <v>0.2409</v>
      </c>
      <c r="M32" s="524">
        <f t="shared" si="3"/>
        <v>0</v>
      </c>
      <c r="N32" s="323">
        <v>0</v>
      </c>
      <c r="O32" s="323">
        <f>N32+M32+K32</f>
        <v>0</v>
      </c>
      <c r="P32" s="329">
        <f>O32*F32</f>
        <v>0</v>
      </c>
    </row>
    <row r="33" spans="1:16" ht="25.9" customHeight="1" thickBot="1" x14ac:dyDescent="0.25">
      <c r="A33" s="663"/>
      <c r="B33" s="273">
        <v>2</v>
      </c>
      <c r="C33" s="290" t="s">
        <v>170</v>
      </c>
      <c r="D33" s="274">
        <v>0</v>
      </c>
      <c r="E33" s="318">
        <v>0</v>
      </c>
      <c r="F33" s="334">
        <v>0</v>
      </c>
      <c r="G33" s="538">
        <f>E33*F33</f>
        <v>0</v>
      </c>
      <c r="H33" s="325">
        <f t="shared" si="19"/>
        <v>0</v>
      </c>
      <c r="I33" s="325">
        <f t="shared" si="10"/>
        <v>0</v>
      </c>
      <c r="J33" s="325">
        <f t="shared" ref="J33:J34" si="20">H33*$J$9</f>
        <v>0</v>
      </c>
      <c r="K33" s="325">
        <f t="shared" si="11"/>
        <v>0</v>
      </c>
      <c r="L33" s="324">
        <v>0.2409</v>
      </c>
      <c r="M33" s="525">
        <f t="shared" si="3"/>
        <v>0</v>
      </c>
      <c r="N33" s="325">
        <v>0</v>
      </c>
      <c r="O33" s="325">
        <f t="shared" ref="O33:O77" si="21">N33+M33+K33</f>
        <v>0</v>
      </c>
      <c r="P33" s="330">
        <f>O33*F33</f>
        <v>0</v>
      </c>
    </row>
    <row r="34" spans="1:16" ht="27" customHeight="1" thickBot="1" x14ac:dyDescent="0.25">
      <c r="A34" s="664"/>
      <c r="B34" s="277" t="s">
        <v>235</v>
      </c>
      <c r="C34" s="291" t="s">
        <v>170</v>
      </c>
      <c r="D34" s="278">
        <v>0</v>
      </c>
      <c r="E34" s="319">
        <v>0</v>
      </c>
      <c r="F34" s="335">
        <v>0</v>
      </c>
      <c r="G34" s="539">
        <f t="shared" ref="G34" si="22">E34*F34</f>
        <v>0</v>
      </c>
      <c r="H34" s="327">
        <f t="shared" si="19"/>
        <v>0</v>
      </c>
      <c r="I34" s="327">
        <f t="shared" si="10"/>
        <v>0</v>
      </c>
      <c r="J34" s="327">
        <f t="shared" si="20"/>
        <v>0</v>
      </c>
      <c r="K34" s="327">
        <f t="shared" si="11"/>
        <v>0</v>
      </c>
      <c r="L34" s="324">
        <v>0.2409</v>
      </c>
      <c r="M34" s="526">
        <f t="shared" si="3"/>
        <v>0</v>
      </c>
      <c r="N34" s="327">
        <v>0</v>
      </c>
      <c r="O34" s="327">
        <f>N34+M34+K34</f>
        <v>0</v>
      </c>
      <c r="P34" s="331">
        <f>O34*F34</f>
        <v>0</v>
      </c>
    </row>
    <row r="35" spans="1:16" ht="16.899999999999999" customHeight="1" thickBot="1" x14ac:dyDescent="0.25">
      <c r="A35" s="279"/>
      <c r="B35" s="280"/>
      <c r="C35" s="337"/>
      <c r="D35" s="282"/>
      <c r="E35" s="341"/>
      <c r="F35" s="341"/>
      <c r="G35" s="540">
        <f>SUM(G32:G34)</f>
        <v>0</v>
      </c>
      <c r="H35" s="283"/>
      <c r="I35" s="283"/>
      <c r="J35" s="283"/>
      <c r="K35" s="283"/>
      <c r="L35" s="284"/>
      <c r="M35" s="527"/>
      <c r="N35" s="283"/>
      <c r="O35" s="342"/>
      <c r="P35" s="340">
        <f>SUM(P32:P34)</f>
        <v>0</v>
      </c>
    </row>
    <row r="36" spans="1:16" ht="25.15" customHeight="1" x14ac:dyDescent="0.2">
      <c r="A36" s="662" t="s">
        <v>5</v>
      </c>
      <c r="B36" s="271">
        <v>1</v>
      </c>
      <c r="C36" s="288" t="s">
        <v>170</v>
      </c>
      <c r="D36" s="272">
        <v>0</v>
      </c>
      <c r="E36" s="317">
        <v>0</v>
      </c>
      <c r="F36" s="333">
        <v>0</v>
      </c>
      <c r="G36" s="537">
        <f>E36*F36</f>
        <v>0</v>
      </c>
      <c r="H36" s="323">
        <f t="shared" si="19"/>
        <v>0</v>
      </c>
      <c r="I36" s="323">
        <f t="shared" si="10"/>
        <v>0</v>
      </c>
      <c r="J36" s="323">
        <f>H36*$J$9</f>
        <v>0</v>
      </c>
      <c r="K36" s="323">
        <f t="shared" si="11"/>
        <v>0</v>
      </c>
      <c r="L36" s="324">
        <v>0.2409</v>
      </c>
      <c r="M36" s="524">
        <f t="shared" si="3"/>
        <v>0</v>
      </c>
      <c r="N36" s="323">
        <v>0</v>
      </c>
      <c r="O36" s="323">
        <f>K36+M36+N36</f>
        <v>0</v>
      </c>
      <c r="P36" s="329">
        <f>O36*F36</f>
        <v>0</v>
      </c>
    </row>
    <row r="37" spans="1:16" ht="25.15" customHeight="1" x14ac:dyDescent="0.2">
      <c r="A37" s="663"/>
      <c r="B37" s="273">
        <v>2</v>
      </c>
      <c r="C37" s="290" t="s">
        <v>170</v>
      </c>
      <c r="D37" s="274">
        <v>0</v>
      </c>
      <c r="E37" s="318">
        <v>0</v>
      </c>
      <c r="F37" s="334">
        <v>0</v>
      </c>
      <c r="G37" s="538">
        <f t="shared" ref="G37:G38" si="23">E37*F37</f>
        <v>0</v>
      </c>
      <c r="H37" s="325">
        <f t="shared" si="19"/>
        <v>0</v>
      </c>
      <c r="I37" s="325">
        <f t="shared" si="10"/>
        <v>0</v>
      </c>
      <c r="J37" s="325">
        <f t="shared" ref="J37:J38" si="24">H37*$J$9</f>
        <v>0</v>
      </c>
      <c r="K37" s="325">
        <f t="shared" si="11"/>
        <v>0</v>
      </c>
      <c r="L37" s="326">
        <v>0.2409</v>
      </c>
      <c r="M37" s="525">
        <f t="shared" si="3"/>
        <v>0</v>
      </c>
      <c r="N37" s="325">
        <v>0</v>
      </c>
      <c r="O37" s="325">
        <f t="shared" ref="O37" si="25">K37+M37+N37</f>
        <v>0</v>
      </c>
      <c r="P37" s="330">
        <f>O37*F37</f>
        <v>0</v>
      </c>
    </row>
    <row r="38" spans="1:16" ht="26.45" customHeight="1" thickBot="1" x14ac:dyDescent="0.25">
      <c r="A38" s="664"/>
      <c r="B38" s="277" t="s">
        <v>235</v>
      </c>
      <c r="C38" s="291" t="s">
        <v>169</v>
      </c>
      <c r="D38" s="278">
        <v>0</v>
      </c>
      <c r="E38" s="319">
        <v>0</v>
      </c>
      <c r="F38" s="335">
        <v>0</v>
      </c>
      <c r="G38" s="539">
        <f t="shared" si="23"/>
        <v>0</v>
      </c>
      <c r="H38" s="327">
        <f t="shared" si="19"/>
        <v>0</v>
      </c>
      <c r="I38" s="327">
        <f t="shared" si="10"/>
        <v>0</v>
      </c>
      <c r="J38" s="327">
        <f t="shared" si="24"/>
        <v>0</v>
      </c>
      <c r="K38" s="327">
        <f t="shared" si="11"/>
        <v>0</v>
      </c>
      <c r="L38" s="328">
        <v>0.2409</v>
      </c>
      <c r="M38" s="526">
        <f t="shared" si="3"/>
        <v>0</v>
      </c>
      <c r="N38" s="327">
        <v>0</v>
      </c>
      <c r="O38" s="327">
        <f>K38+M38+N38</f>
        <v>0</v>
      </c>
      <c r="P38" s="331">
        <f>O38*F38</f>
        <v>0</v>
      </c>
    </row>
    <row r="39" spans="1:16" ht="18" customHeight="1" thickBot="1" x14ac:dyDescent="0.25">
      <c r="A39" s="279"/>
      <c r="B39" s="286"/>
      <c r="C39" s="337"/>
      <c r="D39" s="282"/>
      <c r="E39" s="341"/>
      <c r="F39" s="341"/>
      <c r="G39" s="540">
        <f>SUM(G36:G38)</f>
        <v>0</v>
      </c>
      <c r="H39" s="283"/>
      <c r="I39" s="283"/>
      <c r="J39" s="283"/>
      <c r="K39" s="283"/>
      <c r="L39" s="284"/>
      <c r="M39" s="527"/>
      <c r="N39" s="283"/>
      <c r="O39" s="357"/>
      <c r="P39" s="350">
        <f>SUM(P36:P38)</f>
        <v>0</v>
      </c>
    </row>
    <row r="40" spans="1:16" ht="28.9" customHeight="1" x14ac:dyDescent="0.2">
      <c r="A40" s="662" t="s">
        <v>6</v>
      </c>
      <c r="B40" s="271">
        <v>1</v>
      </c>
      <c r="C40" s="288" t="s">
        <v>170</v>
      </c>
      <c r="D40" s="272">
        <v>0</v>
      </c>
      <c r="E40" s="353">
        <v>0</v>
      </c>
      <c r="F40" s="354">
        <v>0</v>
      </c>
      <c r="G40" s="547">
        <f>E40*F40</f>
        <v>0</v>
      </c>
      <c r="H40" s="323">
        <f t="shared" si="19"/>
        <v>0</v>
      </c>
      <c r="I40" s="323">
        <f t="shared" si="10"/>
        <v>0</v>
      </c>
      <c r="J40" s="323">
        <f>H40*$J$9</f>
        <v>0</v>
      </c>
      <c r="K40" s="323">
        <f t="shared" si="11"/>
        <v>0</v>
      </c>
      <c r="L40" s="324">
        <v>0.2409</v>
      </c>
      <c r="M40" s="524">
        <f t="shared" si="3"/>
        <v>0</v>
      </c>
      <c r="N40" s="323">
        <v>0</v>
      </c>
      <c r="O40" s="323">
        <f>N40+M40+K40</f>
        <v>0</v>
      </c>
      <c r="P40" s="329">
        <f>O40*F40</f>
        <v>0</v>
      </c>
    </row>
    <row r="41" spans="1:16" ht="28.15" customHeight="1" x14ac:dyDescent="0.2">
      <c r="A41" s="663"/>
      <c r="B41" s="273">
        <v>2</v>
      </c>
      <c r="C41" s="290" t="s">
        <v>170</v>
      </c>
      <c r="D41" s="274">
        <v>0</v>
      </c>
      <c r="E41" s="351">
        <v>0</v>
      </c>
      <c r="F41" s="352">
        <v>0</v>
      </c>
      <c r="G41" s="548">
        <f t="shared" ref="G41:G42" si="26">E41*F41</f>
        <v>0</v>
      </c>
      <c r="H41" s="325">
        <f t="shared" ref="H41:H42" si="27">D41*E41</f>
        <v>0</v>
      </c>
      <c r="I41" s="325">
        <f t="shared" ref="I41:I42" si="28">H41/12</f>
        <v>0</v>
      </c>
      <c r="J41" s="325">
        <f t="shared" ref="J41:J42" si="29">H41*$J$9</f>
        <v>0</v>
      </c>
      <c r="K41" s="325">
        <f t="shared" ref="K41:K42" si="30">H41+I41+J41</f>
        <v>0</v>
      </c>
      <c r="L41" s="326">
        <v>0.2409</v>
      </c>
      <c r="M41" s="525">
        <f t="shared" ref="M41:M42" si="31">K41*L41</f>
        <v>0</v>
      </c>
      <c r="N41" s="325">
        <v>0</v>
      </c>
      <c r="O41" s="325">
        <f>N41+M41+K41</f>
        <v>0</v>
      </c>
      <c r="P41" s="330">
        <f t="shared" ref="P41" si="32">O41*F41</f>
        <v>0</v>
      </c>
    </row>
    <row r="42" spans="1:16" ht="29.45" customHeight="1" thickBot="1" x14ac:dyDescent="0.25">
      <c r="A42" s="664"/>
      <c r="B42" s="277" t="s">
        <v>235</v>
      </c>
      <c r="C42" s="291" t="s">
        <v>170</v>
      </c>
      <c r="D42" s="278">
        <v>0</v>
      </c>
      <c r="E42" s="355">
        <v>0</v>
      </c>
      <c r="F42" s="356">
        <v>0</v>
      </c>
      <c r="G42" s="549">
        <f t="shared" si="26"/>
        <v>0</v>
      </c>
      <c r="H42" s="327">
        <f t="shared" si="27"/>
        <v>0</v>
      </c>
      <c r="I42" s="327">
        <f t="shared" si="28"/>
        <v>0</v>
      </c>
      <c r="J42" s="327">
        <f t="shared" si="29"/>
        <v>0</v>
      </c>
      <c r="K42" s="327">
        <f t="shared" si="30"/>
        <v>0</v>
      </c>
      <c r="L42" s="328">
        <v>0.2409</v>
      </c>
      <c r="M42" s="526">
        <f t="shared" si="31"/>
        <v>0</v>
      </c>
      <c r="N42" s="327">
        <v>0</v>
      </c>
      <c r="O42" s="327">
        <f>N42+M42+K42</f>
        <v>0</v>
      </c>
      <c r="P42" s="331">
        <f>O42*F42</f>
        <v>0</v>
      </c>
    </row>
    <row r="43" spans="1:16" ht="19.899999999999999" customHeight="1" thickBot="1" x14ac:dyDescent="0.25">
      <c r="A43" s="285"/>
      <c r="B43" s="286"/>
      <c r="C43" s="287"/>
      <c r="D43" s="282"/>
      <c r="E43" s="316"/>
      <c r="F43" s="316"/>
      <c r="G43" s="550">
        <f>SUM(G40:G42)</f>
        <v>0</v>
      </c>
      <c r="H43" s="283"/>
      <c r="I43" s="283"/>
      <c r="J43" s="283"/>
      <c r="K43" s="283"/>
      <c r="L43" s="284"/>
      <c r="M43" s="527"/>
      <c r="N43" s="283"/>
      <c r="O43" s="357"/>
      <c r="P43" s="350">
        <f>SUM(P40:P42)</f>
        <v>0</v>
      </c>
    </row>
    <row r="44" spans="1:16" ht="38.25" customHeight="1" x14ac:dyDescent="0.2">
      <c r="A44" s="662" t="s">
        <v>293</v>
      </c>
      <c r="B44" s="271">
        <v>1</v>
      </c>
      <c r="C44" s="288" t="s">
        <v>170</v>
      </c>
      <c r="D44" s="272">
        <v>0</v>
      </c>
      <c r="E44" s="353">
        <v>0</v>
      </c>
      <c r="F44" s="354">
        <v>0</v>
      </c>
      <c r="G44" s="547">
        <f>E44*F44</f>
        <v>0</v>
      </c>
      <c r="H44" s="323">
        <f t="shared" si="19"/>
        <v>0</v>
      </c>
      <c r="I44" s="323">
        <f t="shared" si="10"/>
        <v>0</v>
      </c>
      <c r="J44" s="323">
        <f>H44*$J$9</f>
        <v>0</v>
      </c>
      <c r="K44" s="323">
        <f t="shared" si="11"/>
        <v>0</v>
      </c>
      <c r="L44" s="324">
        <v>0.2409</v>
      </c>
      <c r="M44" s="524">
        <f t="shared" si="3"/>
        <v>0</v>
      </c>
      <c r="N44" s="323">
        <v>0</v>
      </c>
      <c r="O44" s="323">
        <f>N44+M44+K44</f>
        <v>0</v>
      </c>
      <c r="P44" s="329">
        <f>O44*F44</f>
        <v>0</v>
      </c>
    </row>
    <row r="45" spans="1:16" ht="40.5" customHeight="1" x14ac:dyDescent="0.2">
      <c r="A45" s="663"/>
      <c r="B45" s="273">
        <v>2</v>
      </c>
      <c r="C45" s="290" t="s">
        <v>169</v>
      </c>
      <c r="D45" s="274">
        <v>0</v>
      </c>
      <c r="E45" s="351">
        <v>0</v>
      </c>
      <c r="F45" s="352">
        <v>0</v>
      </c>
      <c r="G45" s="548">
        <f t="shared" ref="G45:G46" si="33">E45*F45</f>
        <v>0</v>
      </c>
      <c r="H45" s="325">
        <f t="shared" si="19"/>
        <v>0</v>
      </c>
      <c r="I45" s="325">
        <f>H45/12</f>
        <v>0</v>
      </c>
      <c r="J45" s="325">
        <f t="shared" ref="J45:J46" si="34">H45*$J$9</f>
        <v>0</v>
      </c>
      <c r="K45" s="325">
        <f t="shared" si="11"/>
        <v>0</v>
      </c>
      <c r="L45" s="326">
        <v>0.2409</v>
      </c>
      <c r="M45" s="525">
        <f t="shared" si="3"/>
        <v>0</v>
      </c>
      <c r="N45" s="325">
        <v>0</v>
      </c>
      <c r="O45" s="325">
        <f t="shared" si="21"/>
        <v>0</v>
      </c>
      <c r="P45" s="330">
        <f t="shared" ref="P45" si="35">O45*F45</f>
        <v>0</v>
      </c>
    </row>
    <row r="46" spans="1:16" ht="40.5" customHeight="1" thickBot="1" x14ac:dyDescent="0.25">
      <c r="A46" s="664"/>
      <c r="B46" s="277" t="s">
        <v>235</v>
      </c>
      <c r="C46" s="291" t="s">
        <v>169</v>
      </c>
      <c r="D46" s="278">
        <v>0</v>
      </c>
      <c r="E46" s="355">
        <v>0</v>
      </c>
      <c r="F46" s="356">
        <v>0</v>
      </c>
      <c r="G46" s="549">
        <f t="shared" si="33"/>
        <v>0</v>
      </c>
      <c r="H46" s="327">
        <f t="shared" ref="H46" si="36">D46*E46</f>
        <v>0</v>
      </c>
      <c r="I46" s="327">
        <f t="shared" ref="I46" si="37">H46/12</f>
        <v>0</v>
      </c>
      <c r="J46" s="327">
        <f t="shared" si="34"/>
        <v>0</v>
      </c>
      <c r="K46" s="327">
        <f t="shared" ref="K46" si="38">H46+I46+J46</f>
        <v>0</v>
      </c>
      <c r="L46" s="328">
        <v>0.2409</v>
      </c>
      <c r="M46" s="526">
        <f t="shared" ref="M46" si="39">K46*L46</f>
        <v>0</v>
      </c>
      <c r="N46" s="327">
        <v>0</v>
      </c>
      <c r="O46" s="327">
        <f>N46+M46+K46</f>
        <v>0</v>
      </c>
      <c r="P46" s="331">
        <f>O46*F46</f>
        <v>0</v>
      </c>
    </row>
    <row r="47" spans="1:16" ht="15.6" customHeight="1" thickBot="1" x14ac:dyDescent="0.25">
      <c r="A47" s="292"/>
      <c r="B47" s="293"/>
      <c r="C47" s="294"/>
      <c r="D47" s="295"/>
      <c r="E47" s="405"/>
      <c r="F47" s="405"/>
      <c r="G47" s="551">
        <f>SUM(G44:G46)</f>
        <v>0</v>
      </c>
      <c r="H47" s="296"/>
      <c r="I47" s="296"/>
      <c r="J47" s="296"/>
      <c r="K47" s="296"/>
      <c r="L47" s="297"/>
      <c r="M47" s="528"/>
      <c r="N47" s="296"/>
      <c r="O47" s="298"/>
      <c r="P47" s="406">
        <f>SUM(P44:P46)</f>
        <v>0</v>
      </c>
    </row>
    <row r="48" spans="1:16" ht="28.15" customHeight="1" thickBot="1" x14ac:dyDescent="0.25">
      <c r="A48" s="719" t="s">
        <v>172</v>
      </c>
      <c r="B48" s="359">
        <v>1</v>
      </c>
      <c r="C48" s="360" t="s">
        <v>170</v>
      </c>
      <c r="D48" s="361">
        <v>0</v>
      </c>
      <c r="E48" s="362">
        <v>0</v>
      </c>
      <c r="F48" s="364">
        <v>0</v>
      </c>
      <c r="G48" s="552">
        <f>E48*F48</f>
        <v>0</v>
      </c>
      <c r="H48" s="366">
        <f t="shared" si="19"/>
        <v>0</v>
      </c>
      <c r="I48" s="366">
        <f t="shared" si="10"/>
        <v>0</v>
      </c>
      <c r="J48" s="366">
        <f>H48*$J$9</f>
        <v>0</v>
      </c>
      <c r="K48" s="366">
        <f t="shared" si="11"/>
        <v>0</v>
      </c>
      <c r="L48" s="324">
        <v>0.2409</v>
      </c>
      <c r="M48" s="529">
        <f>K48*L48</f>
        <v>0</v>
      </c>
      <c r="N48" s="366">
        <v>0</v>
      </c>
      <c r="O48" s="366">
        <f>N48+M48+K48</f>
        <v>0</v>
      </c>
      <c r="P48" s="367">
        <f>O48*F48</f>
        <v>0</v>
      </c>
    </row>
    <row r="49" spans="1:16" ht="28.15" customHeight="1" thickBot="1" x14ac:dyDescent="0.25">
      <c r="A49" s="663"/>
      <c r="B49" s="273">
        <v>2</v>
      </c>
      <c r="C49" s="290" t="s">
        <v>170</v>
      </c>
      <c r="D49" s="274">
        <v>0</v>
      </c>
      <c r="E49" s="318">
        <v>0</v>
      </c>
      <c r="F49" s="334">
        <v>0</v>
      </c>
      <c r="G49" s="552">
        <f t="shared" ref="G49" si="40">E49*F49</f>
        <v>0</v>
      </c>
      <c r="H49" s="325">
        <f t="shared" si="19"/>
        <v>0</v>
      </c>
      <c r="I49" s="325">
        <f t="shared" si="10"/>
        <v>0</v>
      </c>
      <c r="J49" s="366">
        <f t="shared" ref="J49" si="41">H49*$J$9</f>
        <v>0</v>
      </c>
      <c r="K49" s="325">
        <f t="shared" si="11"/>
        <v>0</v>
      </c>
      <c r="L49" s="324">
        <v>0.2409</v>
      </c>
      <c r="M49" s="525">
        <f t="shared" si="3"/>
        <v>0</v>
      </c>
      <c r="N49" s="325">
        <v>0</v>
      </c>
      <c r="O49" s="325">
        <f t="shared" si="21"/>
        <v>0</v>
      </c>
      <c r="P49" s="367">
        <f t="shared" ref="P49" si="42">O49*F49</f>
        <v>0</v>
      </c>
    </row>
    <row r="50" spans="1:16" ht="27.6" customHeight="1" thickBot="1" x14ac:dyDescent="0.25">
      <c r="A50" s="720"/>
      <c r="B50" s="275" t="s">
        <v>235</v>
      </c>
      <c r="C50" s="289" t="s">
        <v>169</v>
      </c>
      <c r="D50" s="276">
        <v>0</v>
      </c>
      <c r="E50" s="363">
        <v>0</v>
      </c>
      <c r="F50" s="365">
        <v>0</v>
      </c>
      <c r="G50" s="552">
        <f>E50*F50</f>
        <v>0</v>
      </c>
      <c r="H50" s="358">
        <f t="shared" si="19"/>
        <v>0</v>
      </c>
      <c r="I50" s="358">
        <f t="shared" si="10"/>
        <v>0</v>
      </c>
      <c r="J50" s="366">
        <f>H50*$J$9</f>
        <v>0</v>
      </c>
      <c r="K50" s="358">
        <f t="shared" si="11"/>
        <v>0</v>
      </c>
      <c r="L50" s="324">
        <v>0.2409</v>
      </c>
      <c r="M50" s="530">
        <f t="shared" si="3"/>
        <v>0</v>
      </c>
      <c r="N50" s="358">
        <v>0</v>
      </c>
      <c r="O50" s="358">
        <f t="shared" si="21"/>
        <v>0</v>
      </c>
      <c r="P50" s="367">
        <f>O50*F50</f>
        <v>0</v>
      </c>
    </row>
    <row r="51" spans="1:16" ht="19.5" customHeight="1" thickBot="1" x14ac:dyDescent="0.25">
      <c r="A51" s="368"/>
      <c r="B51" s="305"/>
      <c r="C51" s="306"/>
      <c r="D51" s="307"/>
      <c r="E51" s="369"/>
      <c r="F51" s="369"/>
      <c r="G51" s="542">
        <f>SUM(G48:G50)</f>
        <v>0</v>
      </c>
      <c r="H51" s="308"/>
      <c r="I51" s="308"/>
      <c r="J51" s="308"/>
      <c r="K51" s="308"/>
      <c r="L51" s="309"/>
      <c r="M51" s="531"/>
      <c r="N51" s="308"/>
      <c r="O51" s="370"/>
      <c r="P51" s="371">
        <f>SUM(P48:P50)</f>
        <v>0</v>
      </c>
    </row>
    <row r="52" spans="1:16" ht="28.9" customHeight="1" x14ac:dyDescent="0.2">
      <c r="A52" s="662" t="s">
        <v>173</v>
      </c>
      <c r="B52" s="271">
        <v>1</v>
      </c>
      <c r="C52" s="288" t="s">
        <v>170</v>
      </c>
      <c r="D52" s="272">
        <v>0</v>
      </c>
      <c r="E52" s="317">
        <v>0</v>
      </c>
      <c r="F52" s="333">
        <v>0</v>
      </c>
      <c r="G52" s="537">
        <f>E52*F52</f>
        <v>0</v>
      </c>
      <c r="H52" s="323">
        <f>D52*E52</f>
        <v>0</v>
      </c>
      <c r="I52" s="323">
        <f t="shared" si="10"/>
        <v>0</v>
      </c>
      <c r="J52" s="323">
        <f>H52*$J$9</f>
        <v>0</v>
      </c>
      <c r="K52" s="323">
        <f t="shared" si="11"/>
        <v>0</v>
      </c>
      <c r="L52" s="324">
        <v>0.2409</v>
      </c>
      <c r="M52" s="524">
        <f t="shared" si="3"/>
        <v>0</v>
      </c>
      <c r="N52" s="323">
        <v>0</v>
      </c>
      <c r="O52" s="323">
        <f>N52+M52+K52</f>
        <v>0</v>
      </c>
      <c r="P52" s="329">
        <f>O52*F52</f>
        <v>0</v>
      </c>
    </row>
    <row r="53" spans="1:16" ht="28.9" customHeight="1" x14ac:dyDescent="0.2">
      <c r="A53" s="663"/>
      <c r="B53" s="273">
        <v>2</v>
      </c>
      <c r="C53" s="290" t="s">
        <v>170</v>
      </c>
      <c r="D53" s="274">
        <v>0</v>
      </c>
      <c r="E53" s="318">
        <v>0</v>
      </c>
      <c r="F53" s="334">
        <v>0</v>
      </c>
      <c r="G53" s="538">
        <f t="shared" ref="G53:G54" si="43">E53*F53</f>
        <v>0</v>
      </c>
      <c r="H53" s="325">
        <f t="shared" si="19"/>
        <v>0</v>
      </c>
      <c r="I53" s="325">
        <f t="shared" si="10"/>
        <v>0</v>
      </c>
      <c r="J53" s="325">
        <f t="shared" ref="J53:J54" si="44">H53*$J$9</f>
        <v>0</v>
      </c>
      <c r="K53" s="325">
        <f t="shared" si="11"/>
        <v>0</v>
      </c>
      <c r="L53" s="326">
        <v>0.2409</v>
      </c>
      <c r="M53" s="525">
        <f t="shared" si="3"/>
        <v>0</v>
      </c>
      <c r="N53" s="325">
        <v>0</v>
      </c>
      <c r="O53" s="325">
        <f t="shared" si="21"/>
        <v>0</v>
      </c>
      <c r="P53" s="330">
        <f t="shared" ref="P53" si="45">O53*F53</f>
        <v>0</v>
      </c>
    </row>
    <row r="54" spans="1:16" ht="28.15" customHeight="1" thickBot="1" x14ac:dyDescent="0.25">
      <c r="A54" s="664"/>
      <c r="B54" s="277" t="s">
        <v>235</v>
      </c>
      <c r="C54" s="291" t="s">
        <v>170</v>
      </c>
      <c r="D54" s="278">
        <v>0</v>
      </c>
      <c r="E54" s="319">
        <v>0</v>
      </c>
      <c r="F54" s="335">
        <v>0</v>
      </c>
      <c r="G54" s="539">
        <f t="shared" si="43"/>
        <v>0</v>
      </c>
      <c r="H54" s="327">
        <f t="shared" si="19"/>
        <v>0</v>
      </c>
      <c r="I54" s="327">
        <f t="shared" si="10"/>
        <v>0</v>
      </c>
      <c r="J54" s="327">
        <f t="shared" si="44"/>
        <v>0</v>
      </c>
      <c r="K54" s="327">
        <f t="shared" si="11"/>
        <v>0</v>
      </c>
      <c r="L54" s="328">
        <v>0.2409</v>
      </c>
      <c r="M54" s="526">
        <f t="shared" ref="M54:M77" si="46">K54*L54</f>
        <v>0</v>
      </c>
      <c r="N54" s="327">
        <v>0</v>
      </c>
      <c r="O54" s="327">
        <f t="shared" si="21"/>
        <v>0</v>
      </c>
      <c r="P54" s="331">
        <f>O54*F54</f>
        <v>0</v>
      </c>
    </row>
    <row r="55" spans="1:16" ht="19.5" customHeight="1" thickBot="1" x14ac:dyDescent="0.25">
      <c r="A55" s="279"/>
      <c r="B55" s="280"/>
      <c r="C55" s="287"/>
      <c r="D55" s="282"/>
      <c r="E55" s="338"/>
      <c r="F55" s="338"/>
      <c r="G55" s="540">
        <f>SUM(G52:G54)</f>
        <v>0</v>
      </c>
      <c r="H55" s="283"/>
      <c r="I55" s="283"/>
      <c r="J55" s="283"/>
      <c r="K55" s="283"/>
      <c r="L55" s="284"/>
      <c r="M55" s="527"/>
      <c r="N55" s="283"/>
      <c r="O55" s="342"/>
      <c r="P55" s="340">
        <f>SUM(P52:P54)</f>
        <v>0</v>
      </c>
    </row>
    <row r="56" spans="1:16" ht="28.9" customHeight="1" x14ac:dyDescent="0.2">
      <c r="A56" s="662" t="s">
        <v>174</v>
      </c>
      <c r="B56" s="271">
        <v>1</v>
      </c>
      <c r="C56" s="288" t="s">
        <v>170</v>
      </c>
      <c r="D56" s="272">
        <v>0</v>
      </c>
      <c r="E56" s="320">
        <v>0</v>
      </c>
      <c r="F56" s="372">
        <v>0</v>
      </c>
      <c r="G56" s="537">
        <f>E56*F56</f>
        <v>0</v>
      </c>
      <c r="H56" s="323">
        <f>D56*E56</f>
        <v>0</v>
      </c>
      <c r="I56" s="323">
        <f t="shared" si="10"/>
        <v>0</v>
      </c>
      <c r="J56" s="323">
        <f>H56*$J$9</f>
        <v>0</v>
      </c>
      <c r="K56" s="323">
        <f>H56+I56+J56</f>
        <v>0</v>
      </c>
      <c r="L56" s="324">
        <v>0.2409</v>
      </c>
      <c r="M56" s="524">
        <f>K56*L56</f>
        <v>0</v>
      </c>
      <c r="N56" s="323">
        <v>0</v>
      </c>
      <c r="O56" s="323">
        <f t="shared" si="21"/>
        <v>0</v>
      </c>
      <c r="P56" s="329">
        <f>O56*F56</f>
        <v>0</v>
      </c>
    </row>
    <row r="57" spans="1:16" ht="25.9" customHeight="1" x14ac:dyDescent="0.2">
      <c r="A57" s="663"/>
      <c r="B57" s="273">
        <v>2</v>
      </c>
      <c r="C57" s="290" t="s">
        <v>170</v>
      </c>
      <c r="D57" s="274">
        <v>0</v>
      </c>
      <c r="E57" s="321">
        <v>0</v>
      </c>
      <c r="F57" s="373">
        <v>0</v>
      </c>
      <c r="G57" s="538">
        <f t="shared" ref="G57:G58" si="47">E57*F57</f>
        <v>0</v>
      </c>
      <c r="H57" s="325">
        <f t="shared" si="19"/>
        <v>0</v>
      </c>
      <c r="I57" s="325">
        <f t="shared" si="10"/>
        <v>0</v>
      </c>
      <c r="J57" s="325">
        <f t="shared" ref="J57:J77" si="48">H57*$J$9</f>
        <v>0</v>
      </c>
      <c r="K57" s="325">
        <f t="shared" si="11"/>
        <v>0</v>
      </c>
      <c r="L57" s="326">
        <v>0.2409</v>
      </c>
      <c r="M57" s="525">
        <f t="shared" si="46"/>
        <v>0</v>
      </c>
      <c r="N57" s="325">
        <v>0</v>
      </c>
      <c r="O57" s="325">
        <f t="shared" si="21"/>
        <v>0</v>
      </c>
      <c r="P57" s="330">
        <f t="shared" ref="P57:P58" si="49">O57*F57</f>
        <v>0</v>
      </c>
    </row>
    <row r="58" spans="1:16" ht="27.6" customHeight="1" thickBot="1" x14ac:dyDescent="0.25">
      <c r="A58" s="664"/>
      <c r="B58" s="277" t="s">
        <v>235</v>
      </c>
      <c r="C58" s="291" t="s">
        <v>170</v>
      </c>
      <c r="D58" s="278">
        <v>0</v>
      </c>
      <c r="E58" s="322">
        <v>0</v>
      </c>
      <c r="F58" s="374">
        <v>0</v>
      </c>
      <c r="G58" s="539">
        <f t="shared" si="47"/>
        <v>0</v>
      </c>
      <c r="H58" s="327">
        <f t="shared" si="19"/>
        <v>0</v>
      </c>
      <c r="I58" s="327">
        <f t="shared" si="10"/>
        <v>0</v>
      </c>
      <c r="J58" s="327">
        <f t="shared" si="48"/>
        <v>0</v>
      </c>
      <c r="K58" s="327">
        <f t="shared" si="11"/>
        <v>0</v>
      </c>
      <c r="L58" s="328">
        <v>0.2409</v>
      </c>
      <c r="M58" s="526">
        <f t="shared" si="46"/>
        <v>0</v>
      </c>
      <c r="N58" s="327">
        <v>0</v>
      </c>
      <c r="O58" s="327">
        <f t="shared" si="21"/>
        <v>0</v>
      </c>
      <c r="P58" s="331">
        <f t="shared" si="49"/>
        <v>0</v>
      </c>
    </row>
    <row r="59" spans="1:16" ht="19.5" customHeight="1" thickBot="1" x14ac:dyDescent="0.25">
      <c r="A59" s="279"/>
      <c r="B59" s="280"/>
      <c r="C59" s="287"/>
      <c r="D59" s="282"/>
      <c r="E59" s="338"/>
      <c r="F59" s="338"/>
      <c r="G59" s="540">
        <f>SUM(G56:G58)</f>
        <v>0</v>
      </c>
      <c r="H59" s="283"/>
      <c r="I59" s="283"/>
      <c r="J59" s="407"/>
      <c r="K59" s="283"/>
      <c r="L59" s="284"/>
      <c r="M59" s="527"/>
      <c r="N59" s="283"/>
      <c r="O59" s="342"/>
      <c r="P59" s="340">
        <f>SUM(P56:P58)</f>
        <v>0</v>
      </c>
    </row>
    <row r="60" spans="1:16" ht="27.6" customHeight="1" x14ac:dyDescent="0.2">
      <c r="A60" s="662" t="s">
        <v>175</v>
      </c>
      <c r="B60" s="271">
        <v>1</v>
      </c>
      <c r="C60" s="288" t="s">
        <v>170</v>
      </c>
      <c r="D60" s="272">
        <v>0</v>
      </c>
      <c r="E60" s="320">
        <v>0</v>
      </c>
      <c r="F60" s="372">
        <v>0</v>
      </c>
      <c r="G60" s="537">
        <f>E60*F60</f>
        <v>0</v>
      </c>
      <c r="H60" s="323">
        <f t="shared" si="19"/>
        <v>0</v>
      </c>
      <c r="I60" s="323">
        <f t="shared" si="10"/>
        <v>0</v>
      </c>
      <c r="J60" s="323">
        <f t="shared" si="48"/>
        <v>0</v>
      </c>
      <c r="K60" s="323">
        <f t="shared" si="11"/>
        <v>0</v>
      </c>
      <c r="L60" s="324">
        <v>0.2409</v>
      </c>
      <c r="M60" s="524">
        <f t="shared" si="46"/>
        <v>0</v>
      </c>
      <c r="N60" s="323">
        <v>0</v>
      </c>
      <c r="O60" s="323">
        <f>N60+M60+K60</f>
        <v>0</v>
      </c>
      <c r="P60" s="329">
        <f>O60*F60</f>
        <v>0</v>
      </c>
    </row>
    <row r="61" spans="1:16" ht="27" customHeight="1" x14ac:dyDescent="0.2">
      <c r="A61" s="663"/>
      <c r="B61" s="273">
        <v>2</v>
      </c>
      <c r="C61" s="290" t="s">
        <v>170</v>
      </c>
      <c r="D61" s="274">
        <v>0</v>
      </c>
      <c r="E61" s="321">
        <v>0</v>
      </c>
      <c r="F61" s="373">
        <v>0</v>
      </c>
      <c r="G61" s="538">
        <f t="shared" ref="G61:G62" si="50">E61*F61</f>
        <v>0</v>
      </c>
      <c r="H61" s="325">
        <f t="shared" ref="H61:H62" si="51">D61*E61</f>
        <v>0</v>
      </c>
      <c r="I61" s="325">
        <f t="shared" ref="I61:I62" si="52">H61/12</f>
        <v>0</v>
      </c>
      <c r="J61" s="325">
        <f t="shared" si="48"/>
        <v>0</v>
      </c>
      <c r="K61" s="325">
        <f t="shared" ref="K61:K62" si="53">H61+I61+J61</f>
        <v>0</v>
      </c>
      <c r="L61" s="326">
        <v>0.2409</v>
      </c>
      <c r="M61" s="525">
        <f t="shared" ref="M61:M62" si="54">K61*L61</f>
        <v>0</v>
      </c>
      <c r="N61" s="325">
        <v>0</v>
      </c>
      <c r="O61" s="325">
        <f>N61+M61+K61</f>
        <v>0</v>
      </c>
      <c r="P61" s="330">
        <f>O61*F61</f>
        <v>0</v>
      </c>
    </row>
    <row r="62" spans="1:16" ht="24" customHeight="1" thickBot="1" x14ac:dyDescent="0.25">
      <c r="A62" s="664"/>
      <c r="B62" s="277" t="s">
        <v>235</v>
      </c>
      <c r="C62" s="291" t="s">
        <v>170</v>
      </c>
      <c r="D62" s="278">
        <v>0</v>
      </c>
      <c r="E62" s="322">
        <v>0</v>
      </c>
      <c r="F62" s="374">
        <v>0</v>
      </c>
      <c r="G62" s="539">
        <f t="shared" si="50"/>
        <v>0</v>
      </c>
      <c r="H62" s="327">
        <f t="shared" si="51"/>
        <v>0</v>
      </c>
      <c r="I62" s="327">
        <f t="shared" si="52"/>
        <v>0</v>
      </c>
      <c r="J62" s="327">
        <f t="shared" si="48"/>
        <v>0</v>
      </c>
      <c r="K62" s="327">
        <f t="shared" si="53"/>
        <v>0</v>
      </c>
      <c r="L62" s="328">
        <v>0.2409</v>
      </c>
      <c r="M62" s="526">
        <f t="shared" si="54"/>
        <v>0</v>
      </c>
      <c r="N62" s="327">
        <v>0</v>
      </c>
      <c r="O62" s="327">
        <f>N62+M62+K62</f>
        <v>0</v>
      </c>
      <c r="P62" s="331">
        <f>O62*F62</f>
        <v>0</v>
      </c>
    </row>
    <row r="63" spans="1:16" ht="19.899999999999999" customHeight="1" thickBot="1" x14ac:dyDescent="0.25">
      <c r="A63" s="279"/>
      <c r="B63" s="280"/>
      <c r="C63" s="287"/>
      <c r="D63" s="282"/>
      <c r="E63" s="338"/>
      <c r="F63" s="338"/>
      <c r="G63" s="540">
        <f>SUM(G60:G62)</f>
        <v>0</v>
      </c>
      <c r="H63" s="283"/>
      <c r="I63" s="283"/>
      <c r="J63" s="407"/>
      <c r="K63" s="283"/>
      <c r="L63" s="284"/>
      <c r="M63" s="527"/>
      <c r="N63" s="283"/>
      <c r="O63" s="357"/>
      <c r="P63" s="350">
        <f>SUM(P60:P62)</f>
        <v>0</v>
      </c>
    </row>
    <row r="64" spans="1:16" ht="30" customHeight="1" x14ac:dyDescent="0.2">
      <c r="A64" s="662" t="s">
        <v>176</v>
      </c>
      <c r="B64" s="271">
        <v>1</v>
      </c>
      <c r="C64" s="288" t="s">
        <v>170</v>
      </c>
      <c r="D64" s="272">
        <v>0</v>
      </c>
      <c r="E64" s="320">
        <v>0</v>
      </c>
      <c r="F64" s="372">
        <v>0</v>
      </c>
      <c r="G64" s="537">
        <f>E64*F64</f>
        <v>0</v>
      </c>
      <c r="H64" s="323">
        <f t="shared" si="19"/>
        <v>0</v>
      </c>
      <c r="I64" s="323">
        <f t="shared" si="10"/>
        <v>0</v>
      </c>
      <c r="J64" s="323">
        <f t="shared" si="48"/>
        <v>0</v>
      </c>
      <c r="K64" s="323">
        <f t="shared" si="11"/>
        <v>0</v>
      </c>
      <c r="L64" s="324">
        <v>0.2409</v>
      </c>
      <c r="M64" s="524">
        <f t="shared" si="46"/>
        <v>0</v>
      </c>
      <c r="N64" s="323">
        <v>0</v>
      </c>
      <c r="O64" s="323">
        <f>N64+M64+K64</f>
        <v>0</v>
      </c>
      <c r="P64" s="329">
        <f>O64*F64</f>
        <v>0</v>
      </c>
    </row>
    <row r="65" spans="1:17" ht="28.9" customHeight="1" x14ac:dyDescent="0.2">
      <c r="A65" s="663"/>
      <c r="B65" s="273">
        <v>2</v>
      </c>
      <c r="C65" s="290" t="s">
        <v>170</v>
      </c>
      <c r="D65" s="274">
        <v>0</v>
      </c>
      <c r="E65" s="321">
        <v>0</v>
      </c>
      <c r="F65" s="373">
        <v>0</v>
      </c>
      <c r="G65" s="538">
        <f t="shared" ref="G65:G66" si="55">E65*F65</f>
        <v>0</v>
      </c>
      <c r="H65" s="325">
        <f t="shared" si="19"/>
        <v>0</v>
      </c>
      <c r="I65" s="325">
        <f t="shared" si="10"/>
        <v>0</v>
      </c>
      <c r="J65" s="325">
        <f t="shared" si="48"/>
        <v>0</v>
      </c>
      <c r="K65" s="325">
        <f t="shared" si="11"/>
        <v>0</v>
      </c>
      <c r="L65" s="326">
        <v>0.2409</v>
      </c>
      <c r="M65" s="525">
        <f t="shared" si="46"/>
        <v>0</v>
      </c>
      <c r="N65" s="325">
        <v>0</v>
      </c>
      <c r="O65" s="325">
        <f t="shared" si="21"/>
        <v>0</v>
      </c>
      <c r="P65" s="330">
        <f t="shared" ref="P65:P66" si="56">O65*F65</f>
        <v>0</v>
      </c>
    </row>
    <row r="66" spans="1:17" ht="30" customHeight="1" thickBot="1" x14ac:dyDescent="0.25">
      <c r="A66" s="664"/>
      <c r="B66" s="277" t="s">
        <v>235</v>
      </c>
      <c r="C66" s="291" t="s">
        <v>170</v>
      </c>
      <c r="D66" s="278">
        <v>0</v>
      </c>
      <c r="E66" s="322">
        <v>0</v>
      </c>
      <c r="F66" s="374">
        <v>0</v>
      </c>
      <c r="G66" s="539">
        <f t="shared" si="55"/>
        <v>0</v>
      </c>
      <c r="H66" s="327">
        <f t="shared" si="19"/>
        <v>0</v>
      </c>
      <c r="I66" s="327">
        <f t="shared" si="10"/>
        <v>0</v>
      </c>
      <c r="J66" s="327">
        <f t="shared" si="48"/>
        <v>0</v>
      </c>
      <c r="K66" s="327">
        <f t="shared" si="11"/>
        <v>0</v>
      </c>
      <c r="L66" s="328">
        <v>0.2409</v>
      </c>
      <c r="M66" s="526">
        <f t="shared" si="46"/>
        <v>0</v>
      </c>
      <c r="N66" s="327">
        <v>0</v>
      </c>
      <c r="O66" s="327">
        <f>N66+M66+K66</f>
        <v>0</v>
      </c>
      <c r="P66" s="331">
        <f t="shared" si="56"/>
        <v>0</v>
      </c>
    </row>
    <row r="67" spans="1:17" ht="18.600000000000001" customHeight="1" thickBot="1" x14ac:dyDescent="0.25">
      <c r="A67" s="279"/>
      <c r="B67" s="280"/>
      <c r="C67" s="287"/>
      <c r="D67" s="282"/>
      <c r="E67" s="338"/>
      <c r="F67" s="338"/>
      <c r="G67" s="540">
        <f>SUM(G64:G66)</f>
        <v>0</v>
      </c>
      <c r="H67" s="283"/>
      <c r="I67" s="283"/>
      <c r="J67" s="407"/>
      <c r="K67" s="283"/>
      <c r="L67" s="284"/>
      <c r="M67" s="527"/>
      <c r="N67" s="283"/>
      <c r="O67" s="357"/>
      <c r="P67" s="350">
        <f>SUM(P64:P66)</f>
        <v>0</v>
      </c>
    </row>
    <row r="68" spans="1:17" ht="31.15" customHeight="1" x14ac:dyDescent="0.2">
      <c r="A68" s="662" t="s">
        <v>177</v>
      </c>
      <c r="B68" s="271">
        <v>1</v>
      </c>
      <c r="C68" s="288" t="s">
        <v>170</v>
      </c>
      <c r="D68" s="272">
        <v>0</v>
      </c>
      <c r="E68" s="317">
        <v>0</v>
      </c>
      <c r="F68" s="333">
        <v>0</v>
      </c>
      <c r="G68" s="537">
        <f>E68*F68</f>
        <v>0</v>
      </c>
      <c r="H68" s="323">
        <f t="shared" si="19"/>
        <v>0</v>
      </c>
      <c r="I68" s="323">
        <f t="shared" si="10"/>
        <v>0</v>
      </c>
      <c r="J68" s="323">
        <f>H68*$J$9</f>
        <v>0</v>
      </c>
      <c r="K68" s="323">
        <f t="shared" si="11"/>
        <v>0</v>
      </c>
      <c r="L68" s="324">
        <v>0.2409</v>
      </c>
      <c r="M68" s="524">
        <f t="shared" si="46"/>
        <v>0</v>
      </c>
      <c r="N68" s="323">
        <v>0</v>
      </c>
      <c r="O68" s="323">
        <f t="shared" si="21"/>
        <v>0</v>
      </c>
      <c r="P68" s="329">
        <f>O68*F68</f>
        <v>0</v>
      </c>
    </row>
    <row r="69" spans="1:17" ht="28.9" customHeight="1" x14ac:dyDescent="0.2">
      <c r="A69" s="663"/>
      <c r="B69" s="273">
        <v>2</v>
      </c>
      <c r="C69" s="290" t="s">
        <v>170</v>
      </c>
      <c r="D69" s="274">
        <v>0</v>
      </c>
      <c r="E69" s="318">
        <v>0</v>
      </c>
      <c r="F69" s="334">
        <v>0</v>
      </c>
      <c r="G69" s="538">
        <f t="shared" ref="G69" si="57">E69*F69</f>
        <v>0</v>
      </c>
      <c r="H69" s="325">
        <f t="shared" si="19"/>
        <v>0</v>
      </c>
      <c r="I69" s="325">
        <f t="shared" si="10"/>
        <v>0</v>
      </c>
      <c r="J69" s="325">
        <f t="shared" si="48"/>
        <v>0</v>
      </c>
      <c r="K69" s="325">
        <f t="shared" si="11"/>
        <v>0</v>
      </c>
      <c r="L69" s="326">
        <v>0.2409</v>
      </c>
      <c r="M69" s="525">
        <f t="shared" si="46"/>
        <v>0</v>
      </c>
      <c r="N69" s="325">
        <v>0</v>
      </c>
      <c r="O69" s="325">
        <f t="shared" si="21"/>
        <v>0</v>
      </c>
      <c r="P69" s="330">
        <f t="shared" ref="P69:P77" si="58">O69*F69</f>
        <v>0</v>
      </c>
    </row>
    <row r="70" spans="1:17" ht="32.450000000000003" customHeight="1" thickBot="1" x14ac:dyDescent="0.25">
      <c r="A70" s="664"/>
      <c r="B70" s="277" t="s">
        <v>235</v>
      </c>
      <c r="C70" s="291" t="s">
        <v>170</v>
      </c>
      <c r="D70" s="278">
        <v>0</v>
      </c>
      <c r="E70" s="319">
        <v>0</v>
      </c>
      <c r="F70" s="335">
        <v>0</v>
      </c>
      <c r="G70" s="539">
        <f>E70*F70</f>
        <v>0</v>
      </c>
      <c r="H70" s="327">
        <f t="shared" si="19"/>
        <v>0</v>
      </c>
      <c r="I70" s="327">
        <f t="shared" si="10"/>
        <v>0</v>
      </c>
      <c r="J70" s="327">
        <f t="shared" si="48"/>
        <v>0</v>
      </c>
      <c r="K70" s="327">
        <f t="shared" si="11"/>
        <v>0</v>
      </c>
      <c r="L70" s="328">
        <v>0.2409</v>
      </c>
      <c r="M70" s="526">
        <f t="shared" si="46"/>
        <v>0</v>
      </c>
      <c r="N70" s="327">
        <v>0</v>
      </c>
      <c r="O70" s="327">
        <f t="shared" si="21"/>
        <v>0</v>
      </c>
      <c r="P70" s="331">
        <f t="shared" si="58"/>
        <v>0</v>
      </c>
    </row>
    <row r="71" spans="1:17" ht="16.5" customHeight="1" thickBot="1" x14ac:dyDescent="0.25">
      <c r="A71" s="485"/>
      <c r="B71" s="280"/>
      <c r="C71" s="287"/>
      <c r="D71" s="282"/>
      <c r="E71" s="417"/>
      <c r="F71" s="418"/>
      <c r="G71" s="540">
        <f>SUM(G68:G70)</f>
        <v>0</v>
      </c>
      <c r="H71" s="407"/>
      <c r="I71" s="407"/>
      <c r="J71" s="407"/>
      <c r="K71" s="407"/>
      <c r="L71" s="419"/>
      <c r="M71" s="532"/>
      <c r="N71" s="407"/>
      <c r="O71" s="407"/>
      <c r="P71" s="350">
        <f>SUM(P68:P70)</f>
        <v>0</v>
      </c>
      <c r="Q71" s="451"/>
    </row>
    <row r="72" spans="1:17" ht="36" customHeight="1" x14ac:dyDescent="0.2">
      <c r="A72" s="662" t="s">
        <v>294</v>
      </c>
      <c r="B72" s="271">
        <v>1</v>
      </c>
      <c r="C72" s="288" t="s">
        <v>170</v>
      </c>
      <c r="D72" s="272">
        <v>0</v>
      </c>
      <c r="E72" s="317">
        <v>0</v>
      </c>
      <c r="F72" s="333">
        <v>0</v>
      </c>
      <c r="G72" s="537">
        <f>E72*F72</f>
        <v>0</v>
      </c>
      <c r="H72" s="323">
        <f t="shared" si="19"/>
        <v>0</v>
      </c>
      <c r="I72" s="323">
        <f t="shared" si="10"/>
        <v>0</v>
      </c>
      <c r="J72" s="323">
        <f t="shared" si="48"/>
        <v>0</v>
      </c>
      <c r="K72" s="323">
        <f t="shared" si="11"/>
        <v>0</v>
      </c>
      <c r="L72" s="324">
        <v>0.2409</v>
      </c>
      <c r="M72" s="524">
        <f t="shared" si="46"/>
        <v>0</v>
      </c>
      <c r="N72" s="323">
        <v>0</v>
      </c>
      <c r="O72" s="323">
        <f t="shared" si="21"/>
        <v>0</v>
      </c>
      <c r="P72" s="329">
        <f t="shared" si="58"/>
        <v>0</v>
      </c>
      <c r="Q72" s="451"/>
    </row>
    <row r="73" spans="1:17" ht="32.25" customHeight="1" x14ac:dyDescent="0.2">
      <c r="A73" s="663"/>
      <c r="B73" s="273">
        <v>2</v>
      </c>
      <c r="C73" s="290" t="s">
        <v>170</v>
      </c>
      <c r="D73" s="274">
        <v>0</v>
      </c>
      <c r="E73" s="318">
        <v>0</v>
      </c>
      <c r="F73" s="334">
        <v>0</v>
      </c>
      <c r="G73" s="538">
        <f>E73*F73</f>
        <v>0</v>
      </c>
      <c r="H73" s="325">
        <f t="shared" si="19"/>
        <v>0</v>
      </c>
      <c r="I73" s="325">
        <f t="shared" si="10"/>
        <v>0</v>
      </c>
      <c r="J73" s="325">
        <f t="shared" si="48"/>
        <v>0</v>
      </c>
      <c r="K73" s="325">
        <f t="shared" si="11"/>
        <v>0</v>
      </c>
      <c r="L73" s="326">
        <v>0.2409</v>
      </c>
      <c r="M73" s="525">
        <f t="shared" si="46"/>
        <v>0</v>
      </c>
      <c r="N73" s="325">
        <v>0</v>
      </c>
      <c r="O73" s="325">
        <f t="shared" si="21"/>
        <v>0</v>
      </c>
      <c r="P73" s="330">
        <f t="shared" si="58"/>
        <v>0</v>
      </c>
      <c r="Q73" s="451"/>
    </row>
    <row r="74" spans="1:17" ht="39.75" customHeight="1" thickBot="1" x14ac:dyDescent="0.25">
      <c r="A74" s="664"/>
      <c r="B74" s="277" t="s">
        <v>235</v>
      </c>
      <c r="C74" s="291" t="s">
        <v>170</v>
      </c>
      <c r="D74" s="278">
        <v>0</v>
      </c>
      <c r="E74" s="319">
        <v>0</v>
      </c>
      <c r="F74" s="335">
        <v>0</v>
      </c>
      <c r="G74" s="539">
        <f>E74*F74</f>
        <v>0</v>
      </c>
      <c r="H74" s="327">
        <f t="shared" si="19"/>
        <v>0</v>
      </c>
      <c r="I74" s="327">
        <f t="shared" si="10"/>
        <v>0</v>
      </c>
      <c r="J74" s="327">
        <f t="shared" si="48"/>
        <v>0</v>
      </c>
      <c r="K74" s="327">
        <f t="shared" si="11"/>
        <v>0</v>
      </c>
      <c r="L74" s="328">
        <v>0.2409</v>
      </c>
      <c r="M74" s="526">
        <f t="shared" si="46"/>
        <v>0</v>
      </c>
      <c r="N74" s="327">
        <v>0</v>
      </c>
      <c r="O74" s="327">
        <f t="shared" si="21"/>
        <v>0</v>
      </c>
      <c r="P74" s="331">
        <f t="shared" si="58"/>
        <v>0</v>
      </c>
      <c r="Q74" s="451"/>
    </row>
    <row r="75" spans="1:17" ht="15" customHeight="1" thickBot="1" x14ac:dyDescent="0.25">
      <c r="A75" s="485"/>
      <c r="B75" s="280"/>
      <c r="C75" s="287"/>
      <c r="D75" s="282"/>
      <c r="E75" s="417"/>
      <c r="F75" s="418"/>
      <c r="G75" s="540">
        <f>SUM(G72:G74)</f>
        <v>0</v>
      </c>
      <c r="H75" s="407"/>
      <c r="I75" s="407"/>
      <c r="J75" s="407"/>
      <c r="K75" s="407"/>
      <c r="L75" s="419"/>
      <c r="M75" s="532"/>
      <c r="N75" s="407"/>
      <c r="O75" s="407"/>
      <c r="P75" s="350">
        <f>SUM(P72:P74)</f>
        <v>0</v>
      </c>
      <c r="Q75" s="451"/>
    </row>
    <row r="76" spans="1:17" ht="31.5" customHeight="1" x14ac:dyDescent="0.2">
      <c r="A76" s="662" t="s">
        <v>265</v>
      </c>
      <c r="B76" s="271">
        <v>1</v>
      </c>
      <c r="C76" s="288" t="s">
        <v>170</v>
      </c>
      <c r="D76" s="272">
        <v>0</v>
      </c>
      <c r="E76" s="317">
        <v>0</v>
      </c>
      <c r="F76" s="333">
        <v>0</v>
      </c>
      <c r="G76" s="537">
        <f t="shared" ref="G76:G77" si="59">E76*F76</f>
        <v>0</v>
      </c>
      <c r="H76" s="323">
        <f>D76*E76</f>
        <v>0</v>
      </c>
      <c r="I76" s="323">
        <f>H76/12</f>
        <v>0</v>
      </c>
      <c r="J76" s="323">
        <f t="shared" si="48"/>
        <v>0</v>
      </c>
      <c r="K76" s="323">
        <f t="shared" si="11"/>
        <v>0</v>
      </c>
      <c r="L76" s="324">
        <v>0.2409</v>
      </c>
      <c r="M76" s="524">
        <f t="shared" si="46"/>
        <v>0</v>
      </c>
      <c r="N76" s="323">
        <v>0</v>
      </c>
      <c r="O76" s="323">
        <f t="shared" si="21"/>
        <v>0</v>
      </c>
      <c r="P76" s="329">
        <f t="shared" si="58"/>
        <v>0</v>
      </c>
      <c r="Q76" s="451"/>
    </row>
    <row r="77" spans="1:17" ht="33.75" customHeight="1" x14ac:dyDescent="0.2">
      <c r="A77" s="663"/>
      <c r="B77" s="273">
        <v>2</v>
      </c>
      <c r="C77" s="290" t="s">
        <v>170</v>
      </c>
      <c r="D77" s="274">
        <v>0</v>
      </c>
      <c r="E77" s="318">
        <v>0</v>
      </c>
      <c r="F77" s="334">
        <v>0</v>
      </c>
      <c r="G77" s="538">
        <f t="shared" si="59"/>
        <v>0</v>
      </c>
      <c r="H77" s="325">
        <f t="shared" si="19"/>
        <v>0</v>
      </c>
      <c r="I77" s="325">
        <f t="shared" si="10"/>
        <v>0</v>
      </c>
      <c r="J77" s="325">
        <f t="shared" si="48"/>
        <v>0</v>
      </c>
      <c r="K77" s="325">
        <f t="shared" si="11"/>
        <v>0</v>
      </c>
      <c r="L77" s="326">
        <v>0.2409</v>
      </c>
      <c r="M77" s="525">
        <f t="shared" si="46"/>
        <v>0</v>
      </c>
      <c r="N77" s="325">
        <v>0</v>
      </c>
      <c r="O77" s="325">
        <f t="shared" si="21"/>
        <v>0</v>
      </c>
      <c r="P77" s="330">
        <f t="shared" si="58"/>
        <v>0</v>
      </c>
      <c r="Q77" s="451"/>
    </row>
    <row r="78" spans="1:17" ht="30.75" customHeight="1" thickBot="1" x14ac:dyDescent="0.25">
      <c r="A78" s="664"/>
      <c r="B78" s="277" t="s">
        <v>235</v>
      </c>
      <c r="C78" s="291" t="s">
        <v>170</v>
      </c>
      <c r="D78" s="278">
        <v>0</v>
      </c>
      <c r="E78" s="319">
        <v>0</v>
      </c>
      <c r="F78" s="335">
        <v>0</v>
      </c>
      <c r="G78" s="539">
        <f>E78*F78</f>
        <v>0</v>
      </c>
      <c r="H78" s="327">
        <f>D78*E78</f>
        <v>0</v>
      </c>
      <c r="I78" s="327">
        <f t="shared" si="10"/>
        <v>0</v>
      </c>
      <c r="J78" s="327">
        <f>H78*$J$9</f>
        <v>0</v>
      </c>
      <c r="K78" s="327">
        <f>H78+I78+J78</f>
        <v>0</v>
      </c>
      <c r="L78" s="328">
        <v>0.2409</v>
      </c>
      <c r="M78" s="526">
        <f>K78*L78</f>
        <v>0</v>
      </c>
      <c r="N78" s="327">
        <v>0</v>
      </c>
      <c r="O78" s="327">
        <f>N78+M78+K78</f>
        <v>0</v>
      </c>
      <c r="P78" s="331">
        <f>O78*F78</f>
        <v>0</v>
      </c>
      <c r="Q78" s="451"/>
    </row>
    <row r="79" spans="1:17" ht="15" customHeight="1" thickBot="1" x14ac:dyDescent="0.25">
      <c r="A79" s="279"/>
      <c r="B79" s="280"/>
      <c r="C79" s="287"/>
      <c r="D79" s="282"/>
      <c r="E79" s="338"/>
      <c r="F79" s="338"/>
      <c r="G79" s="540">
        <f>SUM(G76:G78)</f>
        <v>0</v>
      </c>
      <c r="H79" s="283"/>
      <c r="I79" s="283"/>
      <c r="J79" s="283"/>
      <c r="K79" s="283"/>
      <c r="L79" s="284"/>
      <c r="M79" s="527"/>
      <c r="N79" s="283"/>
      <c r="O79" s="357"/>
      <c r="P79" s="350">
        <f>SUM(P76:P78)</f>
        <v>0</v>
      </c>
    </row>
    <row r="80" spans="1:17" ht="25.5" customHeight="1" x14ac:dyDescent="0.2">
      <c r="A80" s="662" t="s">
        <v>267</v>
      </c>
      <c r="B80" s="271">
        <v>1</v>
      </c>
      <c r="C80" s="288" t="s">
        <v>170</v>
      </c>
      <c r="D80" s="272">
        <v>0</v>
      </c>
      <c r="E80" s="317">
        <v>0</v>
      </c>
      <c r="F80" s="333">
        <v>0</v>
      </c>
      <c r="G80" s="537">
        <f>E80*F80</f>
        <v>0</v>
      </c>
      <c r="H80" s="323">
        <f>D80*E80</f>
        <v>0</v>
      </c>
      <c r="I80" s="323">
        <f>H80/12</f>
        <v>0</v>
      </c>
      <c r="J80" s="323">
        <f>H80*$J$9</f>
        <v>0</v>
      </c>
      <c r="K80" s="323">
        <f>H80+I80+J80</f>
        <v>0</v>
      </c>
      <c r="L80" s="324">
        <v>0.2409</v>
      </c>
      <c r="M80" s="524">
        <f>K80*L80</f>
        <v>0</v>
      </c>
      <c r="N80" s="323">
        <v>0</v>
      </c>
      <c r="O80" s="323">
        <f>K80+M80+N80</f>
        <v>0</v>
      </c>
      <c r="P80" s="329">
        <f>F80*O80</f>
        <v>0</v>
      </c>
      <c r="Q80" s="459"/>
    </row>
    <row r="81" spans="1:17" ht="26.25" customHeight="1" x14ac:dyDescent="0.2">
      <c r="A81" s="663"/>
      <c r="B81" s="273">
        <v>2</v>
      </c>
      <c r="C81" s="290" t="s">
        <v>170</v>
      </c>
      <c r="D81" s="274">
        <v>0</v>
      </c>
      <c r="E81" s="318">
        <v>0</v>
      </c>
      <c r="F81" s="334">
        <v>0</v>
      </c>
      <c r="G81" s="538">
        <f t="shared" ref="G81" si="60">E81*F81</f>
        <v>0</v>
      </c>
      <c r="H81" s="325">
        <f>D81*E81</f>
        <v>0</v>
      </c>
      <c r="I81" s="325">
        <f t="shared" ref="I81:I82" si="61">H81/12</f>
        <v>0</v>
      </c>
      <c r="J81" s="325">
        <f t="shared" ref="J81" si="62">H81*$J$9</f>
        <v>0</v>
      </c>
      <c r="K81" s="325">
        <f t="shared" ref="K81" si="63">H81+I81+J81</f>
        <v>0</v>
      </c>
      <c r="L81" s="326">
        <v>0.2409</v>
      </c>
      <c r="M81" s="525">
        <f t="shared" ref="M81" si="64">K81*L81</f>
        <v>0</v>
      </c>
      <c r="N81" s="325">
        <v>0</v>
      </c>
      <c r="O81" s="325">
        <f t="shared" ref="O81" si="65">K81+M81+N81</f>
        <v>0</v>
      </c>
      <c r="P81" s="330">
        <f t="shared" ref="P81" si="66">F81*O81</f>
        <v>0</v>
      </c>
      <c r="Q81" s="459"/>
    </row>
    <row r="82" spans="1:17" ht="27" customHeight="1" thickBot="1" x14ac:dyDescent="0.25">
      <c r="A82" s="664"/>
      <c r="B82" s="277" t="s">
        <v>235</v>
      </c>
      <c r="C82" s="291" t="s">
        <v>170</v>
      </c>
      <c r="D82" s="278">
        <v>0</v>
      </c>
      <c r="E82" s="319">
        <v>0</v>
      </c>
      <c r="F82" s="335">
        <v>0</v>
      </c>
      <c r="G82" s="539">
        <f>E82*F82</f>
        <v>0</v>
      </c>
      <c r="H82" s="327">
        <f t="shared" ref="H82" si="67">D82*E82</f>
        <v>0</v>
      </c>
      <c r="I82" s="327">
        <f t="shared" si="61"/>
        <v>0</v>
      </c>
      <c r="J82" s="327">
        <f>H82*$J$9</f>
        <v>0</v>
      </c>
      <c r="K82" s="327">
        <f>H82+I82+J82</f>
        <v>0</v>
      </c>
      <c r="L82" s="328">
        <v>0.2409</v>
      </c>
      <c r="M82" s="526">
        <f>K82*L82</f>
        <v>0</v>
      </c>
      <c r="N82" s="327">
        <v>0</v>
      </c>
      <c r="O82" s="327">
        <f>K82+M82+N82</f>
        <v>0</v>
      </c>
      <c r="P82" s="331">
        <f>F82*O82</f>
        <v>0</v>
      </c>
      <c r="Q82" s="459"/>
    </row>
    <row r="83" spans="1:17" ht="15" customHeight="1" thickBot="1" x14ac:dyDescent="0.25">
      <c r="A83" s="279"/>
      <c r="B83" s="280"/>
      <c r="C83" s="287"/>
      <c r="D83" s="282"/>
      <c r="E83" s="338"/>
      <c r="F83" s="338"/>
      <c r="G83" s="540">
        <f>SUM(G80:G82)</f>
        <v>0</v>
      </c>
      <c r="H83" s="283"/>
      <c r="I83" s="283"/>
      <c r="J83" s="283"/>
      <c r="K83" s="283"/>
      <c r="L83" s="284"/>
      <c r="M83" s="527"/>
      <c r="N83" s="283"/>
      <c r="O83" s="357"/>
      <c r="P83" s="350">
        <f>SUM(P80:P82)</f>
        <v>0</v>
      </c>
      <c r="Q83" s="459"/>
    </row>
    <row r="84" spans="1:17" ht="24" customHeight="1" x14ac:dyDescent="0.2">
      <c r="A84" s="662" t="s">
        <v>270</v>
      </c>
      <c r="B84" s="271">
        <v>1</v>
      </c>
      <c r="C84" s="288" t="s">
        <v>170</v>
      </c>
      <c r="D84" s="272">
        <v>0</v>
      </c>
      <c r="E84" s="317">
        <v>0</v>
      </c>
      <c r="F84" s="333">
        <v>0</v>
      </c>
      <c r="G84" s="537">
        <f>E84*F84</f>
        <v>0</v>
      </c>
      <c r="H84" s="323">
        <f>D84*E84</f>
        <v>0</v>
      </c>
      <c r="I84" s="323">
        <f>H84/12</f>
        <v>0</v>
      </c>
      <c r="J84" s="323">
        <f>H84*$J$9</f>
        <v>0</v>
      </c>
      <c r="K84" s="323">
        <f>H84+I84+J84</f>
        <v>0</v>
      </c>
      <c r="L84" s="324">
        <v>0.2409</v>
      </c>
      <c r="M84" s="524">
        <f>K84*L84</f>
        <v>0</v>
      </c>
      <c r="N84" s="323">
        <v>0</v>
      </c>
      <c r="O84" s="323">
        <f>K84+M84+N84</f>
        <v>0</v>
      </c>
      <c r="P84" s="329">
        <f>F84*O84</f>
        <v>0</v>
      </c>
      <c r="Q84" s="459"/>
    </row>
    <row r="85" spans="1:17" ht="27.75" customHeight="1" x14ac:dyDescent="0.2">
      <c r="A85" s="663"/>
      <c r="B85" s="273">
        <v>2</v>
      </c>
      <c r="C85" s="290" t="s">
        <v>170</v>
      </c>
      <c r="D85" s="274">
        <v>0</v>
      </c>
      <c r="E85" s="318">
        <v>0</v>
      </c>
      <c r="F85" s="334">
        <v>0</v>
      </c>
      <c r="G85" s="538">
        <f>E85*F85</f>
        <v>0</v>
      </c>
      <c r="H85" s="325">
        <f t="shared" ref="H85:H86" si="68">D85*E85</f>
        <v>0</v>
      </c>
      <c r="I85" s="325">
        <f t="shared" ref="I85" si="69">H85/12</f>
        <v>0</v>
      </c>
      <c r="J85" s="325">
        <f t="shared" ref="J85:J86" si="70">H85*$J$9</f>
        <v>0</v>
      </c>
      <c r="K85" s="325">
        <f t="shared" ref="K85:K86" si="71">H85+I85+J85</f>
        <v>0</v>
      </c>
      <c r="L85" s="326">
        <v>0.2409</v>
      </c>
      <c r="M85" s="525">
        <f t="shared" ref="M85" si="72">K85*L85</f>
        <v>0</v>
      </c>
      <c r="N85" s="325">
        <v>0</v>
      </c>
      <c r="O85" s="325">
        <f t="shared" ref="O85" si="73">K85+M85+N85</f>
        <v>0</v>
      </c>
      <c r="P85" s="330">
        <f t="shared" ref="P85" si="74">F85*O85</f>
        <v>0</v>
      </c>
      <c r="Q85" s="459"/>
    </row>
    <row r="86" spans="1:17" ht="24.75" customHeight="1" thickBot="1" x14ac:dyDescent="0.25">
      <c r="A86" s="664"/>
      <c r="B86" s="277" t="s">
        <v>235</v>
      </c>
      <c r="C86" s="291" t="s">
        <v>170</v>
      </c>
      <c r="D86" s="278">
        <v>0</v>
      </c>
      <c r="E86" s="319">
        <v>0</v>
      </c>
      <c r="F86" s="335">
        <v>0</v>
      </c>
      <c r="G86" s="539">
        <f>E86*F86</f>
        <v>0</v>
      </c>
      <c r="H86" s="327">
        <f t="shared" si="68"/>
        <v>0</v>
      </c>
      <c r="I86" s="327">
        <f>H86/12</f>
        <v>0</v>
      </c>
      <c r="J86" s="327">
        <f t="shared" si="70"/>
        <v>0</v>
      </c>
      <c r="K86" s="327">
        <f t="shared" si="71"/>
        <v>0</v>
      </c>
      <c r="L86" s="328">
        <v>0.2409</v>
      </c>
      <c r="M86" s="526">
        <f>K86*L86</f>
        <v>0</v>
      </c>
      <c r="N86" s="327">
        <v>0</v>
      </c>
      <c r="O86" s="327">
        <f>K86+M86+N86</f>
        <v>0</v>
      </c>
      <c r="P86" s="331">
        <f>F86*O86</f>
        <v>0</v>
      </c>
      <c r="Q86" s="459"/>
    </row>
    <row r="87" spans="1:17" ht="15" customHeight="1" thickBot="1" x14ac:dyDescent="0.25">
      <c r="A87" s="279"/>
      <c r="B87" s="280"/>
      <c r="C87" s="287"/>
      <c r="D87" s="282"/>
      <c r="E87" s="338"/>
      <c r="F87" s="338"/>
      <c r="G87" s="540">
        <f>SUM(G84:G86)</f>
        <v>0</v>
      </c>
      <c r="H87" s="283"/>
      <c r="I87" s="283"/>
      <c r="J87" s="283"/>
      <c r="K87" s="283"/>
      <c r="L87" s="284"/>
      <c r="M87" s="527"/>
      <c r="N87" s="283"/>
      <c r="O87" s="357"/>
      <c r="P87" s="350">
        <f>SUM(P84:P86)</f>
        <v>0</v>
      </c>
      <c r="Q87" s="459"/>
    </row>
    <row r="88" spans="1:17" ht="13.5" thickBot="1" x14ac:dyDescent="0.25">
      <c r="A88" s="712" t="s">
        <v>178</v>
      </c>
      <c r="B88" s="713"/>
      <c r="C88" s="713"/>
      <c r="D88" s="713"/>
      <c r="E88" s="469"/>
      <c r="F88" s="469"/>
      <c r="G88" s="470">
        <f>SUM(G19,G23,G27,G31,G35,G39,G43,G47,G51,G55,G59,G63,G67,G79,G71,G75,G83,G87)</f>
        <v>0</v>
      </c>
      <c r="H88" s="471"/>
      <c r="I88" s="471"/>
      <c r="J88" s="471"/>
      <c r="K88" s="471"/>
      <c r="L88" s="534"/>
      <c r="M88" s="535"/>
      <c r="N88" s="535"/>
      <c r="O88" s="471"/>
      <c r="P88" s="472">
        <f>SUM(P19,P23,P27,P31,P35,P39,P43,P47,P51,P55,P59,P63,P67,P79,P71,P75,P83,P87)</f>
        <v>0</v>
      </c>
    </row>
    <row r="89" spans="1:17" s="559" customFormat="1" ht="18.75" thickBot="1" x14ac:dyDescent="0.3">
      <c r="A89" s="667" t="s">
        <v>201</v>
      </c>
      <c r="B89" s="668"/>
      <c r="C89" s="668"/>
      <c r="D89" s="668"/>
      <c r="E89" s="560" t="e">
        <f>P88/G88</f>
        <v>#DIV/0!</v>
      </c>
      <c r="F89" s="721"/>
      <c r="G89" s="721"/>
      <c r="H89" s="721"/>
      <c r="I89" s="721"/>
      <c r="J89" s="721"/>
      <c r="K89" s="721"/>
      <c r="L89" s="721"/>
      <c r="M89" s="721"/>
      <c r="N89" s="721"/>
      <c r="O89" s="721"/>
      <c r="P89" s="722"/>
      <c r="Q89" s="558"/>
    </row>
    <row r="90" spans="1:17" ht="13.5" thickBot="1" x14ac:dyDescent="0.25">
      <c r="A90" s="714" t="s">
        <v>179</v>
      </c>
      <c r="B90" s="715"/>
      <c r="C90" s="715"/>
      <c r="D90" s="716"/>
      <c r="E90" s="299"/>
      <c r="F90" s="299"/>
      <c r="G90" s="299"/>
      <c r="H90" s="300"/>
      <c r="I90" s="300"/>
      <c r="J90" s="300"/>
      <c r="K90" s="300"/>
      <c r="L90" s="301"/>
      <c r="M90" s="536"/>
      <c r="N90" s="300"/>
      <c r="O90" s="300"/>
      <c r="P90" s="302"/>
    </row>
    <row r="91" spans="1:17" ht="31.9" customHeight="1" x14ac:dyDescent="0.2">
      <c r="A91" s="662" t="s">
        <v>64</v>
      </c>
      <c r="B91" s="271">
        <v>1</v>
      </c>
      <c r="C91" s="288" t="s">
        <v>180</v>
      </c>
      <c r="D91" s="272">
        <v>0</v>
      </c>
      <c r="E91" s="378">
        <v>0</v>
      </c>
      <c r="F91" s="375">
        <v>0</v>
      </c>
      <c r="G91" s="543">
        <f>E91*F91</f>
        <v>0</v>
      </c>
      <c r="H91" s="323">
        <f t="shared" ref="H91:H115" si="75">D91*E91</f>
        <v>0</v>
      </c>
      <c r="I91" s="323">
        <f t="shared" ref="I91:I115" si="76">H91/12</f>
        <v>0</v>
      </c>
      <c r="J91" s="323">
        <f>H91*$J$9</f>
        <v>0</v>
      </c>
      <c r="K91" s="323">
        <f t="shared" ref="K91:K108" si="77">H91+I91+J91</f>
        <v>0</v>
      </c>
      <c r="L91" s="324">
        <v>0.2409</v>
      </c>
      <c r="M91" s="524">
        <f>K91*L91</f>
        <v>0</v>
      </c>
      <c r="N91" s="323">
        <v>0</v>
      </c>
      <c r="O91" s="323">
        <f>N91+M91+K91</f>
        <v>0</v>
      </c>
      <c r="P91" s="329">
        <f>O91*F91</f>
        <v>0</v>
      </c>
    </row>
    <row r="92" spans="1:17" ht="31.15" customHeight="1" x14ac:dyDescent="0.2">
      <c r="A92" s="663"/>
      <c r="B92" s="273">
        <v>2</v>
      </c>
      <c r="C92" s="290" t="s">
        <v>181</v>
      </c>
      <c r="D92" s="274">
        <v>0</v>
      </c>
      <c r="E92" s="332">
        <v>0</v>
      </c>
      <c r="F92" s="376">
        <v>0</v>
      </c>
      <c r="G92" s="544">
        <f t="shared" ref="G92:G93" si="78">E92*F92</f>
        <v>0</v>
      </c>
      <c r="H92" s="325">
        <f t="shared" si="75"/>
        <v>0</v>
      </c>
      <c r="I92" s="325">
        <f t="shared" si="76"/>
        <v>0</v>
      </c>
      <c r="J92" s="325">
        <f t="shared" ref="J92:J116" si="79">H92*$J$9</f>
        <v>0</v>
      </c>
      <c r="K92" s="325">
        <f t="shared" si="77"/>
        <v>0</v>
      </c>
      <c r="L92" s="326">
        <v>0.2409</v>
      </c>
      <c r="M92" s="525">
        <f t="shared" ref="M92:M117" si="80">K92*L92</f>
        <v>0</v>
      </c>
      <c r="N92" s="325">
        <v>0</v>
      </c>
      <c r="O92" s="325">
        <f t="shared" ref="O92:O115" si="81">N92+M92+K92</f>
        <v>0</v>
      </c>
      <c r="P92" s="330">
        <f t="shared" ref="P92:P93" si="82">O92*F92</f>
        <v>0</v>
      </c>
    </row>
    <row r="93" spans="1:17" ht="30.6" customHeight="1" thickBot="1" x14ac:dyDescent="0.25">
      <c r="A93" s="664"/>
      <c r="B93" s="277" t="s">
        <v>235</v>
      </c>
      <c r="C93" s="291" t="s">
        <v>180</v>
      </c>
      <c r="D93" s="278">
        <v>0</v>
      </c>
      <c r="E93" s="379">
        <v>0</v>
      </c>
      <c r="F93" s="377">
        <v>0</v>
      </c>
      <c r="G93" s="545">
        <f t="shared" si="78"/>
        <v>0</v>
      </c>
      <c r="H93" s="327">
        <f t="shared" si="75"/>
        <v>0</v>
      </c>
      <c r="I93" s="327">
        <f t="shared" si="76"/>
        <v>0</v>
      </c>
      <c r="J93" s="327">
        <f t="shared" si="79"/>
        <v>0</v>
      </c>
      <c r="K93" s="327">
        <f t="shared" si="77"/>
        <v>0</v>
      </c>
      <c r="L93" s="328">
        <v>0.2409</v>
      </c>
      <c r="M93" s="526">
        <f t="shared" si="80"/>
        <v>0</v>
      </c>
      <c r="N93" s="327">
        <v>0</v>
      </c>
      <c r="O93" s="327">
        <f t="shared" si="81"/>
        <v>0</v>
      </c>
      <c r="P93" s="331">
        <f t="shared" si="82"/>
        <v>0</v>
      </c>
    </row>
    <row r="94" spans="1:17" ht="13.5" thickBot="1" x14ac:dyDescent="0.25">
      <c r="A94" s="279"/>
      <c r="B94" s="280"/>
      <c r="C94" s="337"/>
      <c r="D94" s="282"/>
      <c r="E94" s="380"/>
      <c r="F94" s="381"/>
      <c r="G94" s="546">
        <f>SUM(G91:G93)</f>
        <v>0</v>
      </c>
      <c r="H94" s="283"/>
      <c r="I94" s="283"/>
      <c r="J94" s="407"/>
      <c r="K94" s="283"/>
      <c r="L94" s="284"/>
      <c r="M94" s="527"/>
      <c r="N94" s="283"/>
      <c r="O94" s="342"/>
      <c r="P94" s="340">
        <f>SUM(P91:P93)</f>
        <v>0</v>
      </c>
    </row>
    <row r="95" spans="1:17" ht="27" customHeight="1" x14ac:dyDescent="0.2">
      <c r="A95" s="662" t="s">
        <v>66</v>
      </c>
      <c r="B95" s="271">
        <v>1</v>
      </c>
      <c r="C95" s="288" t="s">
        <v>181</v>
      </c>
      <c r="D95" s="272">
        <v>0</v>
      </c>
      <c r="E95" s="378">
        <v>0</v>
      </c>
      <c r="F95" s="375">
        <v>0</v>
      </c>
      <c r="G95" s="543">
        <f>E95*F95</f>
        <v>0</v>
      </c>
      <c r="H95" s="323">
        <f t="shared" si="75"/>
        <v>0</v>
      </c>
      <c r="I95" s="323">
        <f t="shared" si="76"/>
        <v>0</v>
      </c>
      <c r="J95" s="323">
        <f t="shared" si="79"/>
        <v>0</v>
      </c>
      <c r="K95" s="323">
        <f t="shared" si="77"/>
        <v>0</v>
      </c>
      <c r="L95" s="324">
        <v>0.2409</v>
      </c>
      <c r="M95" s="524">
        <f t="shared" si="80"/>
        <v>0</v>
      </c>
      <c r="N95" s="323">
        <v>0</v>
      </c>
      <c r="O95" s="323">
        <f t="shared" si="81"/>
        <v>0</v>
      </c>
      <c r="P95" s="329">
        <f>O95*F95</f>
        <v>0</v>
      </c>
    </row>
    <row r="96" spans="1:17" ht="27.6" customHeight="1" x14ac:dyDescent="0.2">
      <c r="A96" s="663"/>
      <c r="B96" s="273">
        <v>2</v>
      </c>
      <c r="C96" s="290" t="s">
        <v>181</v>
      </c>
      <c r="D96" s="274">
        <v>0</v>
      </c>
      <c r="E96" s="332">
        <v>0</v>
      </c>
      <c r="F96" s="376">
        <v>0</v>
      </c>
      <c r="G96" s="544">
        <f t="shared" ref="G96" si="83">E96*F96</f>
        <v>0</v>
      </c>
      <c r="H96" s="325">
        <f t="shared" si="75"/>
        <v>0</v>
      </c>
      <c r="I96" s="325">
        <f t="shared" si="76"/>
        <v>0</v>
      </c>
      <c r="J96" s="325">
        <f t="shared" si="79"/>
        <v>0</v>
      </c>
      <c r="K96" s="325">
        <f t="shared" si="77"/>
        <v>0</v>
      </c>
      <c r="L96" s="326">
        <v>0.2409</v>
      </c>
      <c r="M96" s="525">
        <f t="shared" si="80"/>
        <v>0</v>
      </c>
      <c r="N96" s="325">
        <v>0</v>
      </c>
      <c r="O96" s="325">
        <f t="shared" si="81"/>
        <v>0</v>
      </c>
      <c r="P96" s="330">
        <f t="shared" ref="P96:P97" si="84">O96*F96</f>
        <v>0</v>
      </c>
    </row>
    <row r="97" spans="1:18" ht="25.15" customHeight="1" thickBot="1" x14ac:dyDescent="0.25">
      <c r="A97" s="664"/>
      <c r="B97" s="277" t="s">
        <v>235</v>
      </c>
      <c r="C97" s="291" t="s">
        <v>181</v>
      </c>
      <c r="D97" s="278">
        <v>0</v>
      </c>
      <c r="E97" s="379">
        <v>0</v>
      </c>
      <c r="F97" s="377">
        <v>0</v>
      </c>
      <c r="G97" s="545">
        <f>E97*F97</f>
        <v>0</v>
      </c>
      <c r="H97" s="327">
        <f t="shared" si="75"/>
        <v>0</v>
      </c>
      <c r="I97" s="327">
        <f t="shared" si="76"/>
        <v>0</v>
      </c>
      <c r="J97" s="327">
        <f t="shared" si="79"/>
        <v>0</v>
      </c>
      <c r="K97" s="327">
        <f t="shared" si="77"/>
        <v>0</v>
      </c>
      <c r="L97" s="328">
        <v>0.2409</v>
      </c>
      <c r="M97" s="526">
        <f t="shared" si="80"/>
        <v>0</v>
      </c>
      <c r="N97" s="327">
        <v>0</v>
      </c>
      <c r="O97" s="327">
        <f t="shared" si="81"/>
        <v>0</v>
      </c>
      <c r="P97" s="331">
        <f t="shared" si="84"/>
        <v>0</v>
      </c>
    </row>
    <row r="98" spans="1:18" ht="13.9" customHeight="1" thickBot="1" x14ac:dyDescent="0.25">
      <c r="A98" s="279"/>
      <c r="B98" s="280"/>
      <c r="C98" s="337"/>
      <c r="D98" s="282"/>
      <c r="E98" s="380"/>
      <c r="F98" s="381"/>
      <c r="G98" s="546">
        <f>SUM(G95:G97)</f>
        <v>0</v>
      </c>
      <c r="H98" s="283"/>
      <c r="I98" s="283"/>
      <c r="J98" s="407"/>
      <c r="K98" s="283"/>
      <c r="L98" s="284"/>
      <c r="M98" s="527"/>
      <c r="N98" s="283"/>
      <c r="O98" s="357"/>
      <c r="P98" s="350">
        <f>SUM(P95:P97)</f>
        <v>0</v>
      </c>
    </row>
    <row r="99" spans="1:18" ht="26.45" customHeight="1" x14ac:dyDescent="0.2">
      <c r="A99" s="662" t="s">
        <v>272</v>
      </c>
      <c r="B99" s="271">
        <v>1</v>
      </c>
      <c r="C99" s="288" t="s">
        <v>181</v>
      </c>
      <c r="D99" s="272">
        <v>0</v>
      </c>
      <c r="E99" s="378">
        <v>0</v>
      </c>
      <c r="F99" s="375">
        <v>0</v>
      </c>
      <c r="G99" s="543">
        <f>E99*F99</f>
        <v>0</v>
      </c>
      <c r="H99" s="323">
        <f t="shared" si="75"/>
        <v>0</v>
      </c>
      <c r="I99" s="323">
        <f t="shared" si="76"/>
        <v>0</v>
      </c>
      <c r="J99" s="323">
        <f t="shared" si="79"/>
        <v>0</v>
      </c>
      <c r="K99" s="323">
        <f>H99+I99+J99</f>
        <v>0</v>
      </c>
      <c r="L99" s="324">
        <v>0.2409</v>
      </c>
      <c r="M99" s="524">
        <f t="shared" si="80"/>
        <v>0</v>
      </c>
      <c r="N99" s="323">
        <v>0</v>
      </c>
      <c r="O99" s="323">
        <f>N99+M99+K99</f>
        <v>0</v>
      </c>
      <c r="P99" s="329">
        <f>O99*F99</f>
        <v>0</v>
      </c>
    </row>
    <row r="100" spans="1:18" ht="27.6" customHeight="1" x14ac:dyDescent="0.2">
      <c r="A100" s="663"/>
      <c r="B100" s="273">
        <v>2</v>
      </c>
      <c r="C100" s="290" t="s">
        <v>181</v>
      </c>
      <c r="D100" s="274">
        <v>0</v>
      </c>
      <c r="E100" s="332">
        <v>0</v>
      </c>
      <c r="F100" s="376">
        <v>0</v>
      </c>
      <c r="G100" s="544">
        <f t="shared" ref="G100:G101" si="85">E100*F100</f>
        <v>0</v>
      </c>
      <c r="H100" s="325">
        <f t="shared" si="75"/>
        <v>0</v>
      </c>
      <c r="I100" s="325">
        <f t="shared" si="76"/>
        <v>0</v>
      </c>
      <c r="J100" s="325">
        <f t="shared" si="79"/>
        <v>0</v>
      </c>
      <c r="K100" s="325">
        <f t="shared" si="77"/>
        <v>0</v>
      </c>
      <c r="L100" s="326">
        <v>0.2409</v>
      </c>
      <c r="M100" s="525">
        <f t="shared" si="80"/>
        <v>0</v>
      </c>
      <c r="N100" s="325">
        <v>0</v>
      </c>
      <c r="O100" s="325">
        <f t="shared" si="81"/>
        <v>0</v>
      </c>
      <c r="P100" s="330">
        <f t="shared" ref="P100" si="86">O100*F100</f>
        <v>0</v>
      </c>
    </row>
    <row r="101" spans="1:18" ht="26.45" customHeight="1" thickBot="1" x14ac:dyDescent="0.25">
      <c r="A101" s="664"/>
      <c r="B101" s="277" t="s">
        <v>235</v>
      </c>
      <c r="C101" s="291" t="s">
        <v>181</v>
      </c>
      <c r="D101" s="278">
        <v>0</v>
      </c>
      <c r="E101" s="379">
        <v>0</v>
      </c>
      <c r="F101" s="377">
        <v>0</v>
      </c>
      <c r="G101" s="545">
        <f t="shared" si="85"/>
        <v>0</v>
      </c>
      <c r="H101" s="327">
        <f t="shared" si="75"/>
        <v>0</v>
      </c>
      <c r="I101" s="327">
        <f t="shared" si="76"/>
        <v>0</v>
      </c>
      <c r="J101" s="327">
        <f t="shared" si="79"/>
        <v>0</v>
      </c>
      <c r="K101" s="327">
        <f t="shared" si="77"/>
        <v>0</v>
      </c>
      <c r="L101" s="328">
        <v>0.2409</v>
      </c>
      <c r="M101" s="526">
        <f t="shared" si="80"/>
        <v>0</v>
      </c>
      <c r="N101" s="327">
        <v>0</v>
      </c>
      <c r="O101" s="327">
        <f t="shared" si="81"/>
        <v>0</v>
      </c>
      <c r="P101" s="331">
        <f>O101*F101</f>
        <v>0</v>
      </c>
      <c r="R101" s="254" t="s">
        <v>171</v>
      </c>
    </row>
    <row r="102" spans="1:18" ht="13.5" thickBot="1" x14ac:dyDescent="0.25">
      <c r="A102" s="279"/>
      <c r="B102" s="280"/>
      <c r="C102" s="337"/>
      <c r="D102" s="282"/>
      <c r="E102" s="380"/>
      <c r="F102" s="381"/>
      <c r="G102" s="546">
        <f>SUM(G99:G101)</f>
        <v>0</v>
      </c>
      <c r="H102" s="283"/>
      <c r="I102" s="283"/>
      <c r="J102" s="407"/>
      <c r="K102" s="283"/>
      <c r="L102" s="284"/>
      <c r="M102" s="527"/>
      <c r="N102" s="283"/>
      <c r="O102" s="342"/>
      <c r="P102" s="340">
        <f>SUM(P99:P101)</f>
        <v>0</v>
      </c>
    </row>
    <row r="103" spans="1:18" ht="28.9" customHeight="1" x14ac:dyDescent="0.2">
      <c r="A103" s="662" t="s">
        <v>273</v>
      </c>
      <c r="B103" s="271">
        <v>1</v>
      </c>
      <c r="C103" s="288" t="s">
        <v>181</v>
      </c>
      <c r="D103" s="272">
        <v>0</v>
      </c>
      <c r="E103" s="378">
        <v>0</v>
      </c>
      <c r="F103" s="375">
        <v>0</v>
      </c>
      <c r="G103" s="543">
        <f>E103*F103</f>
        <v>0</v>
      </c>
      <c r="H103" s="323">
        <f t="shared" si="75"/>
        <v>0</v>
      </c>
      <c r="I103" s="323">
        <f t="shared" si="76"/>
        <v>0</v>
      </c>
      <c r="J103" s="323">
        <f t="shared" si="79"/>
        <v>0</v>
      </c>
      <c r="K103" s="323">
        <f t="shared" si="77"/>
        <v>0</v>
      </c>
      <c r="L103" s="324">
        <v>0.2409</v>
      </c>
      <c r="M103" s="524">
        <f t="shared" si="80"/>
        <v>0</v>
      </c>
      <c r="N103" s="323">
        <v>0</v>
      </c>
      <c r="O103" s="323">
        <f>N103+M103+K103</f>
        <v>0</v>
      </c>
      <c r="P103" s="329">
        <f>O103*F103</f>
        <v>0</v>
      </c>
      <c r="R103" s="254" t="s">
        <v>171</v>
      </c>
    </row>
    <row r="104" spans="1:18" ht="29.45" customHeight="1" x14ac:dyDescent="0.2">
      <c r="A104" s="663"/>
      <c r="B104" s="273">
        <v>2</v>
      </c>
      <c r="C104" s="290" t="s">
        <v>181</v>
      </c>
      <c r="D104" s="274">
        <v>0</v>
      </c>
      <c r="E104" s="332">
        <v>0</v>
      </c>
      <c r="F104" s="376">
        <v>0</v>
      </c>
      <c r="G104" s="544">
        <f t="shared" ref="G104" si="87">E104*F104</f>
        <v>0</v>
      </c>
      <c r="H104" s="325">
        <f t="shared" ref="H104:H105" si="88">D104*E104</f>
        <v>0</v>
      </c>
      <c r="I104" s="325">
        <f t="shared" ref="I104:I105" si="89">H104/12</f>
        <v>0</v>
      </c>
      <c r="J104" s="325">
        <f t="shared" si="79"/>
        <v>0</v>
      </c>
      <c r="K104" s="325">
        <f t="shared" ref="K104:K105" si="90">H104+I104+J104</f>
        <v>0</v>
      </c>
      <c r="L104" s="326">
        <v>0.2409</v>
      </c>
      <c r="M104" s="525">
        <f t="shared" ref="M104:M105" si="91">K104*L104</f>
        <v>0</v>
      </c>
      <c r="N104" s="325">
        <v>0</v>
      </c>
      <c r="O104" s="325">
        <f>N104+M104+K104</f>
        <v>0</v>
      </c>
      <c r="P104" s="330">
        <f t="shared" ref="P104:P105" si="92">O104*F104</f>
        <v>0</v>
      </c>
    </row>
    <row r="105" spans="1:18" ht="27.6" customHeight="1" thickBot="1" x14ac:dyDescent="0.25">
      <c r="A105" s="664"/>
      <c r="B105" s="277" t="s">
        <v>235</v>
      </c>
      <c r="C105" s="291" t="s">
        <v>181</v>
      </c>
      <c r="D105" s="278">
        <v>0</v>
      </c>
      <c r="E105" s="379">
        <v>0</v>
      </c>
      <c r="F105" s="377">
        <v>0</v>
      </c>
      <c r="G105" s="545">
        <f>E105*F105</f>
        <v>0</v>
      </c>
      <c r="H105" s="327">
        <f t="shared" si="88"/>
        <v>0</v>
      </c>
      <c r="I105" s="327">
        <f t="shared" si="89"/>
        <v>0</v>
      </c>
      <c r="J105" s="327">
        <f t="shared" si="79"/>
        <v>0</v>
      </c>
      <c r="K105" s="327">
        <f t="shared" si="90"/>
        <v>0</v>
      </c>
      <c r="L105" s="328">
        <v>0.2409</v>
      </c>
      <c r="M105" s="526">
        <f t="shared" si="91"/>
        <v>0</v>
      </c>
      <c r="N105" s="327">
        <v>0</v>
      </c>
      <c r="O105" s="327">
        <f>N105+M105+K105</f>
        <v>0</v>
      </c>
      <c r="P105" s="331">
        <f t="shared" si="92"/>
        <v>0</v>
      </c>
    </row>
    <row r="106" spans="1:18" ht="20.45" customHeight="1" thickBot="1" x14ac:dyDescent="0.25">
      <c r="A106" s="285"/>
      <c r="B106" s="280"/>
      <c r="C106" s="287"/>
      <c r="D106" s="282"/>
      <c r="E106" s="380"/>
      <c r="F106" s="381"/>
      <c r="G106" s="546">
        <f>SUM(G103:G105)</f>
        <v>0</v>
      </c>
      <c r="H106" s="283"/>
      <c r="I106" s="283"/>
      <c r="J106" s="407"/>
      <c r="K106" s="283"/>
      <c r="L106" s="284"/>
      <c r="M106" s="527"/>
      <c r="N106" s="283"/>
      <c r="O106" s="357"/>
      <c r="P106" s="350">
        <f>SUM(P103:P105)</f>
        <v>0</v>
      </c>
    </row>
    <row r="107" spans="1:18" ht="26.45" customHeight="1" x14ac:dyDescent="0.2">
      <c r="A107" s="662" t="s">
        <v>10</v>
      </c>
      <c r="B107" s="271">
        <v>1</v>
      </c>
      <c r="C107" s="288" t="s">
        <v>181</v>
      </c>
      <c r="D107" s="272">
        <v>0</v>
      </c>
      <c r="E107" s="378">
        <v>0</v>
      </c>
      <c r="F107" s="375">
        <v>0</v>
      </c>
      <c r="G107" s="543">
        <f>E107*F107</f>
        <v>0</v>
      </c>
      <c r="H107" s="323">
        <f t="shared" si="75"/>
        <v>0</v>
      </c>
      <c r="I107" s="323">
        <f t="shared" si="76"/>
        <v>0</v>
      </c>
      <c r="J107" s="323">
        <f t="shared" si="79"/>
        <v>0</v>
      </c>
      <c r="K107" s="323">
        <f t="shared" si="77"/>
        <v>0</v>
      </c>
      <c r="L107" s="324">
        <v>0.2409</v>
      </c>
      <c r="M107" s="524">
        <f t="shared" si="80"/>
        <v>0</v>
      </c>
      <c r="N107" s="323">
        <v>0</v>
      </c>
      <c r="O107" s="323">
        <f>N107+M107+K107</f>
        <v>0</v>
      </c>
      <c r="P107" s="329">
        <f>O107*F107</f>
        <v>0</v>
      </c>
      <c r="R107" s="254" t="s">
        <v>171</v>
      </c>
    </row>
    <row r="108" spans="1:18" ht="25.5" customHeight="1" x14ac:dyDescent="0.2">
      <c r="A108" s="663"/>
      <c r="B108" s="273">
        <v>2</v>
      </c>
      <c r="C108" s="290" t="s">
        <v>181</v>
      </c>
      <c r="D108" s="274">
        <v>0</v>
      </c>
      <c r="E108" s="332">
        <v>0</v>
      </c>
      <c r="F108" s="376">
        <v>0</v>
      </c>
      <c r="G108" s="544">
        <f t="shared" ref="G108:G109" si="93">E108*F108</f>
        <v>0</v>
      </c>
      <c r="H108" s="325">
        <f t="shared" si="75"/>
        <v>0</v>
      </c>
      <c r="I108" s="325">
        <f t="shared" si="76"/>
        <v>0</v>
      </c>
      <c r="J108" s="325">
        <f t="shared" si="79"/>
        <v>0</v>
      </c>
      <c r="K108" s="325">
        <f t="shared" si="77"/>
        <v>0</v>
      </c>
      <c r="L108" s="326">
        <v>0.2409</v>
      </c>
      <c r="M108" s="525">
        <f t="shared" si="80"/>
        <v>0</v>
      </c>
      <c r="N108" s="325">
        <v>0</v>
      </c>
      <c r="O108" s="325">
        <f>N108+M108+K108</f>
        <v>0</v>
      </c>
      <c r="P108" s="330">
        <f t="shared" ref="P108" si="94">O108*F108</f>
        <v>0</v>
      </c>
      <c r="R108" s="254" t="s">
        <v>171</v>
      </c>
    </row>
    <row r="109" spans="1:18" ht="24.75" customHeight="1" thickBot="1" x14ac:dyDescent="0.25">
      <c r="A109" s="664"/>
      <c r="B109" s="277" t="s">
        <v>235</v>
      </c>
      <c r="C109" s="291" t="s">
        <v>181</v>
      </c>
      <c r="D109" s="278">
        <v>0</v>
      </c>
      <c r="E109" s="379">
        <v>0</v>
      </c>
      <c r="F109" s="377">
        <v>0</v>
      </c>
      <c r="G109" s="545">
        <f t="shared" si="93"/>
        <v>0</v>
      </c>
      <c r="H109" s="327">
        <f t="shared" si="75"/>
        <v>0</v>
      </c>
      <c r="I109" s="327">
        <f t="shared" si="76"/>
        <v>0</v>
      </c>
      <c r="J109" s="327">
        <f t="shared" si="79"/>
        <v>0</v>
      </c>
      <c r="K109" s="327">
        <f>H109+I109+J109</f>
        <v>0</v>
      </c>
      <c r="L109" s="328">
        <v>0.2409</v>
      </c>
      <c r="M109" s="526">
        <f t="shared" si="80"/>
        <v>0</v>
      </c>
      <c r="N109" s="327">
        <v>0</v>
      </c>
      <c r="O109" s="327">
        <f>N109+M109+K109</f>
        <v>0</v>
      </c>
      <c r="P109" s="331">
        <f>O109*F109</f>
        <v>0</v>
      </c>
      <c r="R109" s="254" t="s">
        <v>171</v>
      </c>
    </row>
    <row r="110" spans="1:18" ht="19.899999999999999" customHeight="1" thickBot="1" x14ac:dyDescent="0.25">
      <c r="A110" s="279"/>
      <c r="B110" s="280"/>
      <c r="C110" s="337"/>
      <c r="D110" s="282"/>
      <c r="E110" s="380"/>
      <c r="F110" s="381"/>
      <c r="G110" s="546">
        <f>SUM(G107:G109)</f>
        <v>0</v>
      </c>
      <c r="H110" s="283"/>
      <c r="I110" s="283"/>
      <c r="J110" s="407"/>
      <c r="K110" s="283"/>
      <c r="L110" s="284"/>
      <c r="M110" s="527"/>
      <c r="N110" s="283"/>
      <c r="O110" s="357"/>
      <c r="P110" s="350">
        <f>SUM(P107:P109)</f>
        <v>0</v>
      </c>
    </row>
    <row r="111" spans="1:18" ht="24.75" customHeight="1" x14ac:dyDescent="0.2">
      <c r="A111" s="662" t="s">
        <v>53</v>
      </c>
      <c r="B111" s="271">
        <v>1</v>
      </c>
      <c r="C111" s="288" t="s">
        <v>181</v>
      </c>
      <c r="D111" s="272">
        <v>0</v>
      </c>
      <c r="E111" s="378">
        <v>0</v>
      </c>
      <c r="F111" s="375">
        <v>0</v>
      </c>
      <c r="G111" s="543">
        <f>E111*F111</f>
        <v>0</v>
      </c>
      <c r="H111" s="323">
        <f t="shared" si="75"/>
        <v>0</v>
      </c>
      <c r="I111" s="323">
        <f t="shared" si="76"/>
        <v>0</v>
      </c>
      <c r="J111" s="323">
        <f t="shared" si="79"/>
        <v>0</v>
      </c>
      <c r="K111" s="323">
        <f>H111+I111+J111</f>
        <v>0</v>
      </c>
      <c r="L111" s="324">
        <v>0.2409</v>
      </c>
      <c r="M111" s="524">
        <f t="shared" si="80"/>
        <v>0</v>
      </c>
      <c r="N111" s="323">
        <v>0</v>
      </c>
      <c r="O111" s="323">
        <f>N111+M111+K111</f>
        <v>0</v>
      </c>
      <c r="P111" s="329">
        <f>O111*F111</f>
        <v>0</v>
      </c>
    </row>
    <row r="112" spans="1:18" ht="24.75" customHeight="1" x14ac:dyDescent="0.2">
      <c r="A112" s="663"/>
      <c r="B112" s="273">
        <v>2</v>
      </c>
      <c r="C112" s="290" t="s">
        <v>181</v>
      </c>
      <c r="D112" s="274">
        <v>0</v>
      </c>
      <c r="E112" s="332">
        <v>0</v>
      </c>
      <c r="F112" s="376">
        <v>0</v>
      </c>
      <c r="G112" s="544">
        <f t="shared" ref="G112:G113" si="95">E112*F112</f>
        <v>0</v>
      </c>
      <c r="H112" s="325">
        <f t="shared" ref="H112" si="96">D112*E112</f>
        <v>0</v>
      </c>
      <c r="I112" s="325">
        <f t="shared" ref="I112" si="97">H112/12</f>
        <v>0</v>
      </c>
      <c r="J112" s="325">
        <f t="shared" si="79"/>
        <v>0</v>
      </c>
      <c r="K112" s="325">
        <f>H112+I112+J112</f>
        <v>0</v>
      </c>
      <c r="L112" s="326">
        <v>0.2409</v>
      </c>
      <c r="M112" s="525">
        <f t="shared" ref="M112" si="98">K112*L112</f>
        <v>0</v>
      </c>
      <c r="N112" s="325">
        <v>0</v>
      </c>
      <c r="O112" s="325">
        <f t="shared" ref="O112" si="99">N112+M112+K112</f>
        <v>0</v>
      </c>
      <c r="P112" s="330">
        <f t="shared" ref="P112" si="100">O112*F112</f>
        <v>0</v>
      </c>
    </row>
    <row r="113" spans="1:18" ht="24.75" customHeight="1" thickBot="1" x14ac:dyDescent="0.25">
      <c r="A113" s="664"/>
      <c r="B113" s="277" t="s">
        <v>235</v>
      </c>
      <c r="C113" s="291" t="s">
        <v>181</v>
      </c>
      <c r="D113" s="278">
        <v>0</v>
      </c>
      <c r="E113" s="379">
        <v>0</v>
      </c>
      <c r="F113" s="377">
        <v>0</v>
      </c>
      <c r="G113" s="545">
        <f t="shared" si="95"/>
        <v>0</v>
      </c>
      <c r="H113" s="327">
        <f t="shared" si="75"/>
        <v>0</v>
      </c>
      <c r="I113" s="327">
        <f t="shared" si="76"/>
        <v>0</v>
      </c>
      <c r="J113" s="327">
        <f t="shared" si="79"/>
        <v>0</v>
      </c>
      <c r="K113" s="327">
        <f>H113+I113+J113</f>
        <v>0</v>
      </c>
      <c r="L113" s="328">
        <v>0.2409</v>
      </c>
      <c r="M113" s="526">
        <f t="shared" si="80"/>
        <v>0</v>
      </c>
      <c r="N113" s="327">
        <v>0</v>
      </c>
      <c r="O113" s="327">
        <f>N113+M113+K113</f>
        <v>0</v>
      </c>
      <c r="P113" s="331">
        <f>O113*F113</f>
        <v>0</v>
      </c>
    </row>
    <row r="114" spans="1:18" ht="21.6" customHeight="1" thickBot="1" x14ac:dyDescent="0.25">
      <c r="A114" s="279"/>
      <c r="B114" s="280"/>
      <c r="C114" s="337"/>
      <c r="D114" s="282"/>
      <c r="E114" s="380"/>
      <c r="F114" s="381"/>
      <c r="G114" s="546">
        <f>SUM(G111:G113)</f>
        <v>0</v>
      </c>
      <c r="H114" s="283"/>
      <c r="I114" s="283"/>
      <c r="J114" s="407"/>
      <c r="K114" s="283"/>
      <c r="L114" s="284"/>
      <c r="M114" s="527"/>
      <c r="N114" s="283"/>
      <c r="O114" s="357"/>
      <c r="P114" s="350">
        <f>SUM(P111:P113)</f>
        <v>0</v>
      </c>
    </row>
    <row r="115" spans="1:18" ht="28.9" customHeight="1" x14ac:dyDescent="0.2">
      <c r="A115" s="662" t="s">
        <v>57</v>
      </c>
      <c r="B115" s="271">
        <v>1</v>
      </c>
      <c r="C115" s="288" t="s">
        <v>181</v>
      </c>
      <c r="D115" s="272">
        <v>0</v>
      </c>
      <c r="E115" s="378">
        <v>0</v>
      </c>
      <c r="F115" s="375">
        <v>0</v>
      </c>
      <c r="G115" s="543">
        <f>E115*F115</f>
        <v>0</v>
      </c>
      <c r="H115" s="323">
        <f t="shared" si="75"/>
        <v>0</v>
      </c>
      <c r="I115" s="323">
        <f t="shared" si="76"/>
        <v>0</v>
      </c>
      <c r="J115" s="323">
        <f>H115*$J$9</f>
        <v>0</v>
      </c>
      <c r="K115" s="323">
        <f>H115+I115+J115</f>
        <v>0</v>
      </c>
      <c r="L115" s="324">
        <v>0.2409</v>
      </c>
      <c r="M115" s="524">
        <f t="shared" si="80"/>
        <v>0</v>
      </c>
      <c r="N115" s="323">
        <v>0</v>
      </c>
      <c r="O115" s="323">
        <f t="shared" si="81"/>
        <v>0</v>
      </c>
      <c r="P115" s="329">
        <f>O115*F115</f>
        <v>0</v>
      </c>
    </row>
    <row r="116" spans="1:18" ht="24.75" customHeight="1" x14ac:dyDescent="0.2">
      <c r="A116" s="663"/>
      <c r="B116" s="273">
        <v>2</v>
      </c>
      <c r="C116" s="290" t="s">
        <v>181</v>
      </c>
      <c r="D116" s="274">
        <v>0</v>
      </c>
      <c r="E116" s="332">
        <v>0</v>
      </c>
      <c r="F116" s="376">
        <v>0</v>
      </c>
      <c r="G116" s="544">
        <f t="shared" ref="G116" si="101">E116*F116</f>
        <v>0</v>
      </c>
      <c r="H116" s="325">
        <f t="shared" ref="H116" si="102">D116*E116</f>
        <v>0</v>
      </c>
      <c r="I116" s="325">
        <f t="shared" ref="I116" si="103">H116/12</f>
        <v>0</v>
      </c>
      <c r="J116" s="325">
        <f t="shared" si="79"/>
        <v>0</v>
      </c>
      <c r="K116" s="325">
        <f>H116+I116+J116</f>
        <v>0</v>
      </c>
      <c r="L116" s="326">
        <v>0.2409</v>
      </c>
      <c r="M116" s="525">
        <f t="shared" ref="M116" si="104">K116*L116</f>
        <v>0</v>
      </c>
      <c r="N116" s="325">
        <v>0</v>
      </c>
      <c r="O116" s="325">
        <f t="shared" ref="O116" si="105">N116+M116+K116</f>
        <v>0</v>
      </c>
      <c r="P116" s="330">
        <f>O116*F116</f>
        <v>0</v>
      </c>
    </row>
    <row r="117" spans="1:18" ht="24.75" customHeight="1" thickBot="1" x14ac:dyDescent="0.25">
      <c r="A117" s="664"/>
      <c r="B117" s="277" t="s">
        <v>235</v>
      </c>
      <c r="C117" s="291" t="s">
        <v>181</v>
      </c>
      <c r="D117" s="278">
        <v>0</v>
      </c>
      <c r="E117" s="379">
        <v>0</v>
      </c>
      <c r="F117" s="377">
        <v>0</v>
      </c>
      <c r="G117" s="545">
        <f>E117*F117</f>
        <v>0</v>
      </c>
      <c r="H117" s="327">
        <f>D117*E117</f>
        <v>0</v>
      </c>
      <c r="I117" s="327">
        <f>H117/12</f>
        <v>0</v>
      </c>
      <c r="J117" s="327">
        <f>H117*$J$9</f>
        <v>0</v>
      </c>
      <c r="K117" s="327">
        <f>H117+I117+J117</f>
        <v>0</v>
      </c>
      <c r="L117" s="328">
        <v>0.2409</v>
      </c>
      <c r="M117" s="526">
        <f t="shared" si="80"/>
        <v>0</v>
      </c>
      <c r="N117" s="327">
        <v>0</v>
      </c>
      <c r="O117" s="327">
        <f>N117+M117+K117</f>
        <v>0</v>
      </c>
      <c r="P117" s="331">
        <f t="shared" ref="P117" si="106">O117*F117</f>
        <v>0</v>
      </c>
    </row>
    <row r="118" spans="1:18" ht="16.149999999999999" customHeight="1" thickBot="1" x14ac:dyDescent="0.25">
      <c r="A118" s="279"/>
      <c r="B118" s="280"/>
      <c r="C118" s="337"/>
      <c r="D118" s="282"/>
      <c r="E118" s="380"/>
      <c r="F118" s="381"/>
      <c r="G118" s="546">
        <f>SUM(G115:G117)</f>
        <v>0</v>
      </c>
      <c r="H118" s="283"/>
      <c r="I118" s="283"/>
      <c r="J118" s="283"/>
      <c r="K118" s="283"/>
      <c r="L118" s="284"/>
      <c r="M118" s="527"/>
      <c r="N118" s="283"/>
      <c r="O118" s="357"/>
      <c r="P118" s="350">
        <f>SUM(P115:P117)</f>
        <v>0</v>
      </c>
    </row>
    <row r="119" spans="1:18" ht="13.5" thickBot="1" x14ac:dyDescent="0.25">
      <c r="A119" s="712" t="s">
        <v>182</v>
      </c>
      <c r="B119" s="713"/>
      <c r="C119" s="713"/>
      <c r="D119" s="713"/>
      <c r="E119" s="382"/>
      <c r="F119" s="383"/>
      <c r="G119" s="384">
        <f>SUM(G94,G98,G102,G106,G110,G114,G118)</f>
        <v>0</v>
      </c>
      <c r="H119" s="384"/>
      <c r="I119" s="384"/>
      <c r="J119" s="384"/>
      <c r="K119" s="384"/>
      <c r="L119" s="384"/>
      <c r="M119" s="384"/>
      <c r="N119" s="384"/>
      <c r="O119" s="384"/>
      <c r="P119" s="385">
        <f>SUM(P94,P98,P102,P106,P110,P114,P118)</f>
        <v>0</v>
      </c>
      <c r="R119" s="254" t="s">
        <v>171</v>
      </c>
    </row>
    <row r="120" spans="1:18" s="559" customFormat="1" ht="18.75" thickBot="1" x14ac:dyDescent="0.3">
      <c r="A120" s="667" t="s">
        <v>201</v>
      </c>
      <c r="B120" s="668"/>
      <c r="C120" s="668"/>
      <c r="D120" s="669"/>
      <c r="E120" s="557" t="e">
        <f>P119/G119</f>
        <v>#DIV/0!</v>
      </c>
      <c r="F120" s="723"/>
      <c r="G120" s="670"/>
      <c r="H120" s="670"/>
      <c r="I120" s="670"/>
      <c r="J120" s="670"/>
      <c r="K120" s="670"/>
      <c r="L120" s="670"/>
      <c r="M120" s="670"/>
      <c r="N120" s="670"/>
      <c r="O120" s="670"/>
      <c r="P120" s="671"/>
      <c r="Q120" s="558"/>
    </row>
    <row r="121" spans="1:18" ht="13.5" thickBot="1" x14ac:dyDescent="0.25">
      <c r="A121" s="717" t="s">
        <v>260</v>
      </c>
      <c r="B121" s="718"/>
      <c r="C121" s="718"/>
      <c r="D121" s="718"/>
      <c r="E121" s="718"/>
      <c r="F121" s="422"/>
      <c r="G121" s="422"/>
      <c r="H121" s="423"/>
      <c r="I121" s="423"/>
      <c r="J121" s="423"/>
      <c r="K121" s="423"/>
      <c r="L121" s="423"/>
      <c r="M121" s="423"/>
      <c r="N121" s="423"/>
      <c r="O121" s="424"/>
      <c r="P121" s="425"/>
      <c r="R121" s="254" t="s">
        <v>171</v>
      </c>
    </row>
    <row r="122" spans="1:18" ht="26.45" customHeight="1" x14ac:dyDescent="0.2">
      <c r="A122" s="662" t="s">
        <v>64</v>
      </c>
      <c r="B122" s="343">
        <v>1</v>
      </c>
      <c r="C122" s="288" t="s">
        <v>183</v>
      </c>
      <c r="D122" s="272">
        <v>0</v>
      </c>
      <c r="E122" s="387">
        <v>0</v>
      </c>
      <c r="F122" s="388">
        <v>0</v>
      </c>
      <c r="G122" s="537">
        <f>E122*F122</f>
        <v>0</v>
      </c>
      <c r="H122" s="378">
        <f t="shared" ref="H122:H174" si="107">D122*E122</f>
        <v>0</v>
      </c>
      <c r="I122" s="378">
        <f t="shared" ref="I122:I174" si="108">H122/12</f>
        <v>0</v>
      </c>
      <c r="J122" s="378">
        <f>H122*$J$9</f>
        <v>0</v>
      </c>
      <c r="K122" s="378">
        <f t="shared" ref="K122:K174" si="109">H122+I122+J122</f>
        <v>0</v>
      </c>
      <c r="L122" s="324">
        <v>0.2409</v>
      </c>
      <c r="M122" s="524">
        <f>K122*L122</f>
        <v>0</v>
      </c>
      <c r="N122" s="378">
        <v>0</v>
      </c>
      <c r="O122" s="378">
        <f>N122+M122+K122</f>
        <v>0</v>
      </c>
      <c r="P122" s="329">
        <f>O122*F122</f>
        <v>0</v>
      </c>
    </row>
    <row r="123" spans="1:18" ht="27.6" customHeight="1" x14ac:dyDescent="0.2">
      <c r="A123" s="663"/>
      <c r="B123" s="344">
        <v>2</v>
      </c>
      <c r="C123" s="290" t="s">
        <v>183</v>
      </c>
      <c r="D123" s="274">
        <v>0</v>
      </c>
      <c r="E123" s="389">
        <v>0</v>
      </c>
      <c r="F123" s="390">
        <v>0</v>
      </c>
      <c r="G123" s="538">
        <f t="shared" ref="G123:G124" si="110">E123*F123</f>
        <v>0</v>
      </c>
      <c r="H123" s="332">
        <f t="shared" si="107"/>
        <v>0</v>
      </c>
      <c r="I123" s="332">
        <f t="shared" si="108"/>
        <v>0</v>
      </c>
      <c r="J123" s="332">
        <f t="shared" ref="J123:J175" si="111">H123*$J$9</f>
        <v>0</v>
      </c>
      <c r="K123" s="332">
        <f t="shared" si="109"/>
        <v>0</v>
      </c>
      <c r="L123" s="326">
        <v>0.2409</v>
      </c>
      <c r="M123" s="525">
        <f t="shared" ref="M123:M174" si="112">K123*L123</f>
        <v>0</v>
      </c>
      <c r="N123" s="332">
        <v>0</v>
      </c>
      <c r="O123" s="332">
        <f>N123+M123+K123</f>
        <v>0</v>
      </c>
      <c r="P123" s="330">
        <f t="shared" ref="P123" si="113">O123*F123</f>
        <v>0</v>
      </c>
    </row>
    <row r="124" spans="1:18" ht="26.45" customHeight="1" thickBot="1" x14ac:dyDescent="0.25">
      <c r="A124" s="664"/>
      <c r="B124" s="345" t="s">
        <v>235</v>
      </c>
      <c r="C124" s="291" t="s">
        <v>184</v>
      </c>
      <c r="D124" s="278">
        <v>0</v>
      </c>
      <c r="E124" s="391">
        <v>0</v>
      </c>
      <c r="F124" s="392">
        <v>0</v>
      </c>
      <c r="G124" s="539">
        <f t="shared" si="110"/>
        <v>0</v>
      </c>
      <c r="H124" s="379">
        <f t="shared" si="107"/>
        <v>0</v>
      </c>
      <c r="I124" s="379">
        <f t="shared" si="108"/>
        <v>0</v>
      </c>
      <c r="J124" s="379">
        <f t="shared" si="111"/>
        <v>0</v>
      </c>
      <c r="K124" s="379">
        <f t="shared" si="109"/>
        <v>0</v>
      </c>
      <c r="L124" s="328">
        <v>0.2409</v>
      </c>
      <c r="M124" s="526">
        <f t="shared" si="112"/>
        <v>0</v>
      </c>
      <c r="N124" s="379">
        <v>0</v>
      </c>
      <c r="O124" s="379">
        <f>N124+M124+K124</f>
        <v>0</v>
      </c>
      <c r="P124" s="331">
        <f>O124*F124</f>
        <v>0</v>
      </c>
      <c r="R124" s="254" t="s">
        <v>171</v>
      </c>
    </row>
    <row r="125" spans="1:18" ht="22.5" customHeight="1" thickBot="1" x14ac:dyDescent="0.25">
      <c r="A125" s="279"/>
      <c r="B125" s="393"/>
      <c r="C125" s="337"/>
      <c r="D125" s="282"/>
      <c r="E125" s="394"/>
      <c r="F125" s="395"/>
      <c r="G125" s="540">
        <f>SUM(G122:G124)</f>
        <v>0</v>
      </c>
      <c r="H125" s="396"/>
      <c r="I125" s="396"/>
      <c r="J125" s="380"/>
      <c r="K125" s="396"/>
      <c r="L125" s="397"/>
      <c r="M125" s="527"/>
      <c r="N125" s="396"/>
      <c r="O125" s="398"/>
      <c r="P125" s="350">
        <f>SUM(P122:P124)</f>
        <v>0</v>
      </c>
    </row>
    <row r="126" spans="1:18" ht="25.5" customHeight="1" x14ac:dyDescent="0.2">
      <c r="A126" s="662" t="s">
        <v>66</v>
      </c>
      <c r="B126" s="343">
        <v>1</v>
      </c>
      <c r="C126" s="288" t="s">
        <v>183</v>
      </c>
      <c r="D126" s="272">
        <v>0</v>
      </c>
      <c r="E126" s="387">
        <v>0</v>
      </c>
      <c r="F126" s="388">
        <v>0</v>
      </c>
      <c r="G126" s="537">
        <f>E126*F126</f>
        <v>0</v>
      </c>
      <c r="H126" s="378">
        <f t="shared" si="107"/>
        <v>0</v>
      </c>
      <c r="I126" s="378">
        <f t="shared" si="108"/>
        <v>0</v>
      </c>
      <c r="J126" s="378">
        <f t="shared" si="111"/>
        <v>0</v>
      </c>
      <c r="K126" s="378">
        <f t="shared" si="109"/>
        <v>0</v>
      </c>
      <c r="L126" s="324">
        <v>0.2409</v>
      </c>
      <c r="M126" s="524">
        <f t="shared" si="112"/>
        <v>0</v>
      </c>
      <c r="N126" s="378">
        <v>0</v>
      </c>
      <c r="O126" s="378">
        <f t="shared" ref="O126:O174" si="114">N126+M126+K126</f>
        <v>0</v>
      </c>
      <c r="P126" s="329">
        <f>O126*F126</f>
        <v>0</v>
      </c>
      <c r="R126" s="254" t="s">
        <v>171</v>
      </c>
    </row>
    <row r="127" spans="1:18" ht="24" customHeight="1" x14ac:dyDescent="0.2">
      <c r="A127" s="663"/>
      <c r="B127" s="344">
        <v>2</v>
      </c>
      <c r="C127" s="290" t="s">
        <v>184</v>
      </c>
      <c r="D127" s="274">
        <v>0</v>
      </c>
      <c r="E127" s="389">
        <v>0</v>
      </c>
      <c r="F127" s="390">
        <v>0</v>
      </c>
      <c r="G127" s="538">
        <f t="shared" ref="G127:G128" si="115">E127*F127</f>
        <v>0</v>
      </c>
      <c r="H127" s="332">
        <f t="shared" si="107"/>
        <v>0</v>
      </c>
      <c r="I127" s="332">
        <f t="shared" si="108"/>
        <v>0</v>
      </c>
      <c r="J127" s="332">
        <f t="shared" si="111"/>
        <v>0</v>
      </c>
      <c r="K127" s="332">
        <f t="shared" si="109"/>
        <v>0</v>
      </c>
      <c r="L127" s="326">
        <v>0.2409</v>
      </c>
      <c r="M127" s="525">
        <f t="shared" si="112"/>
        <v>0</v>
      </c>
      <c r="N127" s="332">
        <v>0</v>
      </c>
      <c r="O127" s="332">
        <f t="shared" si="114"/>
        <v>0</v>
      </c>
      <c r="P127" s="330">
        <f t="shared" ref="P127" si="116">O127*F127</f>
        <v>0</v>
      </c>
      <c r="R127" s="254" t="s">
        <v>171</v>
      </c>
    </row>
    <row r="128" spans="1:18" ht="25.15" customHeight="1" thickBot="1" x14ac:dyDescent="0.25">
      <c r="A128" s="664"/>
      <c r="B128" s="345" t="s">
        <v>235</v>
      </c>
      <c r="C128" s="291" t="s">
        <v>184</v>
      </c>
      <c r="D128" s="278">
        <v>0</v>
      </c>
      <c r="E128" s="391">
        <v>0</v>
      </c>
      <c r="F128" s="392">
        <v>0</v>
      </c>
      <c r="G128" s="539">
        <f t="shared" si="115"/>
        <v>0</v>
      </c>
      <c r="H128" s="379">
        <f t="shared" si="107"/>
        <v>0</v>
      </c>
      <c r="I128" s="379">
        <f t="shared" si="108"/>
        <v>0</v>
      </c>
      <c r="J128" s="379">
        <f t="shared" si="111"/>
        <v>0</v>
      </c>
      <c r="K128" s="379">
        <f t="shared" si="109"/>
        <v>0</v>
      </c>
      <c r="L128" s="328">
        <v>0.2409</v>
      </c>
      <c r="M128" s="526">
        <f t="shared" si="112"/>
        <v>0</v>
      </c>
      <c r="N128" s="379">
        <v>0</v>
      </c>
      <c r="O128" s="379">
        <f t="shared" si="114"/>
        <v>0</v>
      </c>
      <c r="P128" s="331">
        <f>O128*F128</f>
        <v>0</v>
      </c>
      <c r="R128" s="254" t="s">
        <v>171</v>
      </c>
    </row>
    <row r="129" spans="1:18" ht="25.15" customHeight="1" thickBot="1" x14ac:dyDescent="0.25">
      <c r="A129" s="279"/>
      <c r="B129" s="393"/>
      <c r="C129" s="337"/>
      <c r="D129" s="282"/>
      <c r="E129" s="394"/>
      <c r="F129" s="395"/>
      <c r="G129" s="540">
        <f>SUM(G126:G128)</f>
        <v>0</v>
      </c>
      <c r="H129" s="396"/>
      <c r="I129" s="396"/>
      <c r="J129" s="380"/>
      <c r="K129" s="396"/>
      <c r="L129" s="397"/>
      <c r="M129" s="527"/>
      <c r="N129" s="396"/>
      <c r="O129" s="398"/>
      <c r="P129" s="350">
        <f>SUM(P126:P128)</f>
        <v>0</v>
      </c>
    </row>
    <row r="130" spans="1:18" ht="25.15" customHeight="1" x14ac:dyDescent="0.2">
      <c r="A130" s="662" t="s">
        <v>274</v>
      </c>
      <c r="B130" s="343">
        <v>1</v>
      </c>
      <c r="C130" s="346" t="s">
        <v>184</v>
      </c>
      <c r="D130" s="272">
        <v>0</v>
      </c>
      <c r="E130" s="387">
        <v>0</v>
      </c>
      <c r="F130" s="388">
        <v>0</v>
      </c>
      <c r="G130" s="537">
        <f>E130*F130</f>
        <v>0</v>
      </c>
      <c r="H130" s="378">
        <f t="shared" si="107"/>
        <v>0</v>
      </c>
      <c r="I130" s="378">
        <f t="shared" si="108"/>
        <v>0</v>
      </c>
      <c r="J130" s="378">
        <f t="shared" si="111"/>
        <v>0</v>
      </c>
      <c r="K130" s="378">
        <f t="shared" si="109"/>
        <v>0</v>
      </c>
      <c r="L130" s="324">
        <v>0.2409</v>
      </c>
      <c r="M130" s="524">
        <f t="shared" si="112"/>
        <v>0</v>
      </c>
      <c r="N130" s="378">
        <v>0</v>
      </c>
      <c r="O130" s="378">
        <f t="shared" si="114"/>
        <v>0</v>
      </c>
      <c r="P130" s="329">
        <f>O130*F130</f>
        <v>0</v>
      </c>
      <c r="R130" s="254" t="s">
        <v>171</v>
      </c>
    </row>
    <row r="131" spans="1:18" ht="24" customHeight="1" x14ac:dyDescent="0.2">
      <c r="A131" s="663"/>
      <c r="B131" s="344">
        <v>2</v>
      </c>
      <c r="C131" s="347" t="s">
        <v>183</v>
      </c>
      <c r="D131" s="274">
        <v>0</v>
      </c>
      <c r="E131" s="389">
        <v>0</v>
      </c>
      <c r="F131" s="390">
        <v>0</v>
      </c>
      <c r="G131" s="538">
        <f t="shared" ref="G131:G132" si="117">E131*F131</f>
        <v>0</v>
      </c>
      <c r="H131" s="332">
        <f t="shared" si="107"/>
        <v>0</v>
      </c>
      <c r="I131" s="332">
        <f t="shared" si="108"/>
        <v>0</v>
      </c>
      <c r="J131" s="332">
        <f t="shared" si="111"/>
        <v>0</v>
      </c>
      <c r="K131" s="332">
        <f t="shared" si="109"/>
        <v>0</v>
      </c>
      <c r="L131" s="326">
        <v>0.2409</v>
      </c>
      <c r="M131" s="525">
        <f t="shared" si="112"/>
        <v>0</v>
      </c>
      <c r="N131" s="332">
        <v>0</v>
      </c>
      <c r="O131" s="332">
        <f t="shared" si="114"/>
        <v>0</v>
      </c>
      <c r="P131" s="330">
        <f t="shared" ref="P131" si="118">O131*F131</f>
        <v>0</v>
      </c>
      <c r="R131" s="254" t="s">
        <v>171</v>
      </c>
    </row>
    <row r="132" spans="1:18" ht="24.6" customHeight="1" thickBot="1" x14ac:dyDescent="0.25">
      <c r="A132" s="664"/>
      <c r="B132" s="345" t="s">
        <v>235</v>
      </c>
      <c r="C132" s="348" t="s">
        <v>183</v>
      </c>
      <c r="D132" s="278">
        <v>0</v>
      </c>
      <c r="E132" s="391">
        <v>0</v>
      </c>
      <c r="F132" s="392">
        <v>0</v>
      </c>
      <c r="G132" s="539">
        <f t="shared" si="117"/>
        <v>0</v>
      </c>
      <c r="H132" s="379">
        <f t="shared" si="107"/>
        <v>0</v>
      </c>
      <c r="I132" s="379">
        <f t="shared" si="108"/>
        <v>0</v>
      </c>
      <c r="J132" s="379">
        <f>H132*$J$9</f>
        <v>0</v>
      </c>
      <c r="K132" s="379">
        <f t="shared" si="109"/>
        <v>0</v>
      </c>
      <c r="L132" s="328">
        <v>0.2409</v>
      </c>
      <c r="M132" s="526">
        <f t="shared" si="112"/>
        <v>0</v>
      </c>
      <c r="N132" s="379">
        <v>0</v>
      </c>
      <c r="O132" s="379">
        <f>N132+M132+K132</f>
        <v>0</v>
      </c>
      <c r="P132" s="331">
        <f>O132*F132</f>
        <v>0</v>
      </c>
      <c r="R132" s="254" t="s">
        <v>171</v>
      </c>
    </row>
    <row r="133" spans="1:18" ht="21" customHeight="1" thickBot="1" x14ac:dyDescent="0.25">
      <c r="A133" s="279"/>
      <c r="B133" s="393"/>
      <c r="C133" s="337"/>
      <c r="D133" s="282"/>
      <c r="E133" s="394"/>
      <c r="F133" s="395"/>
      <c r="G133" s="540">
        <f>SUM(G130:G132)</f>
        <v>0</v>
      </c>
      <c r="H133" s="396"/>
      <c r="I133" s="396"/>
      <c r="J133" s="380"/>
      <c r="K133" s="396"/>
      <c r="L133" s="397"/>
      <c r="M133" s="527"/>
      <c r="N133" s="396"/>
      <c r="O133" s="398"/>
      <c r="P133" s="350">
        <f>SUM(P130:P132)</f>
        <v>0</v>
      </c>
    </row>
    <row r="134" spans="1:18" ht="28.15" customHeight="1" x14ac:dyDescent="0.2">
      <c r="A134" s="662" t="s">
        <v>227</v>
      </c>
      <c r="B134" s="343">
        <v>1</v>
      </c>
      <c r="C134" s="288" t="s">
        <v>184</v>
      </c>
      <c r="D134" s="272">
        <v>0</v>
      </c>
      <c r="E134" s="387">
        <v>0</v>
      </c>
      <c r="F134" s="388">
        <v>0</v>
      </c>
      <c r="G134" s="537">
        <f>E134*F134</f>
        <v>0</v>
      </c>
      <c r="H134" s="378">
        <f t="shared" si="107"/>
        <v>0</v>
      </c>
      <c r="I134" s="378">
        <f t="shared" si="108"/>
        <v>0</v>
      </c>
      <c r="J134" s="378">
        <f t="shared" si="111"/>
        <v>0</v>
      </c>
      <c r="K134" s="378">
        <f t="shared" si="109"/>
        <v>0</v>
      </c>
      <c r="L134" s="324">
        <v>0.2409</v>
      </c>
      <c r="M134" s="524">
        <f t="shared" si="112"/>
        <v>0</v>
      </c>
      <c r="N134" s="378">
        <v>0</v>
      </c>
      <c r="O134" s="378">
        <f t="shared" si="114"/>
        <v>0</v>
      </c>
      <c r="P134" s="329">
        <f>O134*F134</f>
        <v>0</v>
      </c>
      <c r="R134" s="254" t="s">
        <v>171</v>
      </c>
    </row>
    <row r="135" spans="1:18" ht="27.6" customHeight="1" x14ac:dyDescent="0.2">
      <c r="A135" s="663"/>
      <c r="B135" s="344">
        <v>2</v>
      </c>
      <c r="C135" s="290" t="s">
        <v>184</v>
      </c>
      <c r="D135" s="274">
        <v>0</v>
      </c>
      <c r="E135" s="389">
        <v>0</v>
      </c>
      <c r="F135" s="390">
        <v>0</v>
      </c>
      <c r="G135" s="538">
        <f t="shared" ref="G135:G136" si="119">E135*F135</f>
        <v>0</v>
      </c>
      <c r="H135" s="332">
        <f t="shared" ref="H135" si="120">D135*E135</f>
        <v>0</v>
      </c>
      <c r="I135" s="332">
        <f t="shared" ref="I135" si="121">H135/12</f>
        <v>0</v>
      </c>
      <c r="J135" s="332">
        <f t="shared" si="111"/>
        <v>0</v>
      </c>
      <c r="K135" s="332">
        <f t="shared" ref="K135" si="122">H135+I135+J135</f>
        <v>0</v>
      </c>
      <c r="L135" s="326">
        <v>0.2409</v>
      </c>
      <c r="M135" s="525">
        <f t="shared" ref="M135" si="123">K135*L135</f>
        <v>0</v>
      </c>
      <c r="N135" s="332">
        <v>0</v>
      </c>
      <c r="O135" s="332">
        <f>N135+M135+K135</f>
        <v>0</v>
      </c>
      <c r="P135" s="330">
        <f>O135*F135</f>
        <v>0</v>
      </c>
    </row>
    <row r="136" spans="1:18" ht="31.9" customHeight="1" thickBot="1" x14ac:dyDescent="0.25">
      <c r="A136" s="664"/>
      <c r="B136" s="345" t="s">
        <v>235</v>
      </c>
      <c r="C136" s="291" t="s">
        <v>183</v>
      </c>
      <c r="D136" s="278">
        <v>0</v>
      </c>
      <c r="E136" s="391">
        <v>0</v>
      </c>
      <c r="F136" s="392">
        <v>0</v>
      </c>
      <c r="G136" s="539">
        <f t="shared" si="119"/>
        <v>0</v>
      </c>
      <c r="H136" s="379">
        <f t="shared" si="107"/>
        <v>0</v>
      </c>
      <c r="I136" s="379">
        <f t="shared" si="108"/>
        <v>0</v>
      </c>
      <c r="J136" s="379">
        <f t="shared" si="111"/>
        <v>0</v>
      </c>
      <c r="K136" s="379">
        <f t="shared" si="109"/>
        <v>0</v>
      </c>
      <c r="L136" s="328">
        <v>0.2409</v>
      </c>
      <c r="M136" s="526">
        <f t="shared" si="112"/>
        <v>0</v>
      </c>
      <c r="N136" s="379">
        <v>0</v>
      </c>
      <c r="O136" s="379">
        <f t="shared" si="114"/>
        <v>0</v>
      </c>
      <c r="P136" s="331">
        <f>O136*F136</f>
        <v>0</v>
      </c>
      <c r="R136" s="254" t="s">
        <v>171</v>
      </c>
    </row>
    <row r="137" spans="1:18" ht="20.45" customHeight="1" thickBot="1" x14ac:dyDescent="0.25">
      <c r="A137" s="279"/>
      <c r="B137" s="393"/>
      <c r="C137" s="287"/>
      <c r="D137" s="282"/>
      <c r="E137" s="394"/>
      <c r="F137" s="395"/>
      <c r="G137" s="540">
        <f>SUM(G134:G136)</f>
        <v>0</v>
      </c>
      <c r="H137" s="396"/>
      <c r="I137" s="396"/>
      <c r="J137" s="380"/>
      <c r="K137" s="396"/>
      <c r="L137" s="397"/>
      <c r="M137" s="527"/>
      <c r="N137" s="396"/>
      <c r="O137" s="399"/>
      <c r="P137" s="350">
        <f>SUM(P134:P136)</f>
        <v>0</v>
      </c>
    </row>
    <row r="138" spans="1:18" ht="21.75" customHeight="1" x14ac:dyDescent="0.2">
      <c r="A138" s="662" t="s">
        <v>10</v>
      </c>
      <c r="B138" s="343">
        <v>1</v>
      </c>
      <c r="C138" s="288" t="s">
        <v>184</v>
      </c>
      <c r="D138" s="272">
        <v>0</v>
      </c>
      <c r="E138" s="387">
        <v>0</v>
      </c>
      <c r="F138" s="388">
        <v>0</v>
      </c>
      <c r="G138" s="537">
        <f>E138*F138</f>
        <v>0</v>
      </c>
      <c r="H138" s="378">
        <f t="shared" si="107"/>
        <v>0</v>
      </c>
      <c r="I138" s="378">
        <f t="shared" si="108"/>
        <v>0</v>
      </c>
      <c r="J138" s="378">
        <f t="shared" si="111"/>
        <v>0</v>
      </c>
      <c r="K138" s="378">
        <f t="shared" si="109"/>
        <v>0</v>
      </c>
      <c r="L138" s="324">
        <v>0.2409</v>
      </c>
      <c r="M138" s="524">
        <f t="shared" si="112"/>
        <v>0</v>
      </c>
      <c r="N138" s="378">
        <v>0</v>
      </c>
      <c r="O138" s="378">
        <f t="shared" si="114"/>
        <v>0</v>
      </c>
      <c r="P138" s="329">
        <f>O138*F138</f>
        <v>0</v>
      </c>
      <c r="R138" s="254" t="s">
        <v>171</v>
      </c>
    </row>
    <row r="139" spans="1:18" ht="24" customHeight="1" x14ac:dyDescent="0.2">
      <c r="A139" s="663"/>
      <c r="B139" s="344">
        <v>2</v>
      </c>
      <c r="C139" s="290" t="s">
        <v>183</v>
      </c>
      <c r="D139" s="274">
        <v>0</v>
      </c>
      <c r="E139" s="389">
        <v>0</v>
      </c>
      <c r="F139" s="390">
        <v>0</v>
      </c>
      <c r="G139" s="538">
        <f t="shared" ref="G139" si="124">E139*F139</f>
        <v>0</v>
      </c>
      <c r="H139" s="332">
        <f t="shared" si="107"/>
        <v>0</v>
      </c>
      <c r="I139" s="332">
        <f t="shared" si="108"/>
        <v>0</v>
      </c>
      <c r="J139" s="332">
        <f t="shared" si="111"/>
        <v>0</v>
      </c>
      <c r="K139" s="332">
        <f t="shared" si="109"/>
        <v>0</v>
      </c>
      <c r="L139" s="326">
        <v>0.2409</v>
      </c>
      <c r="M139" s="525">
        <f t="shared" si="112"/>
        <v>0</v>
      </c>
      <c r="N139" s="332">
        <v>0</v>
      </c>
      <c r="O139" s="332">
        <f t="shared" si="114"/>
        <v>0</v>
      </c>
      <c r="P139" s="330">
        <f t="shared" ref="P139" si="125">O139*F139</f>
        <v>0</v>
      </c>
      <c r="R139" s="254" t="s">
        <v>171</v>
      </c>
    </row>
    <row r="140" spans="1:18" ht="23.25" customHeight="1" thickBot="1" x14ac:dyDescent="0.25">
      <c r="A140" s="664"/>
      <c r="B140" s="345" t="s">
        <v>235</v>
      </c>
      <c r="C140" s="291" t="s">
        <v>183</v>
      </c>
      <c r="D140" s="278">
        <v>0</v>
      </c>
      <c r="E140" s="391">
        <v>0</v>
      </c>
      <c r="F140" s="392">
        <v>0</v>
      </c>
      <c r="G140" s="539">
        <f>E140*F140</f>
        <v>0</v>
      </c>
      <c r="H140" s="379">
        <f t="shared" si="107"/>
        <v>0</v>
      </c>
      <c r="I140" s="379">
        <f t="shared" si="108"/>
        <v>0</v>
      </c>
      <c r="J140" s="379">
        <f t="shared" si="111"/>
        <v>0</v>
      </c>
      <c r="K140" s="379">
        <f t="shared" si="109"/>
        <v>0</v>
      </c>
      <c r="L140" s="328">
        <v>0.2409</v>
      </c>
      <c r="M140" s="526">
        <f t="shared" si="112"/>
        <v>0</v>
      </c>
      <c r="N140" s="379">
        <v>0</v>
      </c>
      <c r="O140" s="379">
        <f t="shared" si="114"/>
        <v>0</v>
      </c>
      <c r="P140" s="331">
        <f>O140*F140</f>
        <v>0</v>
      </c>
      <c r="R140" s="254" t="s">
        <v>171</v>
      </c>
    </row>
    <row r="141" spans="1:18" ht="23.25" customHeight="1" thickBot="1" x14ac:dyDescent="0.25">
      <c r="A141" s="279"/>
      <c r="B141" s="393"/>
      <c r="C141" s="337"/>
      <c r="D141" s="282"/>
      <c r="E141" s="394"/>
      <c r="F141" s="395"/>
      <c r="G141" s="540">
        <f>SUM(G138:G140)</f>
        <v>0</v>
      </c>
      <c r="H141" s="396"/>
      <c r="I141" s="396"/>
      <c r="J141" s="380"/>
      <c r="K141" s="396"/>
      <c r="L141" s="397"/>
      <c r="M141" s="527"/>
      <c r="N141" s="396"/>
      <c r="O141" s="399"/>
      <c r="P141" s="350">
        <f>SUM(P138:P140)</f>
        <v>0</v>
      </c>
    </row>
    <row r="142" spans="1:18" ht="24" customHeight="1" x14ac:dyDescent="0.2">
      <c r="A142" s="724" t="s">
        <v>12</v>
      </c>
      <c r="B142" s="271">
        <v>1</v>
      </c>
      <c r="C142" s="288" t="s">
        <v>183</v>
      </c>
      <c r="D142" s="272">
        <v>0</v>
      </c>
      <c r="E142" s="387">
        <v>0</v>
      </c>
      <c r="F142" s="388">
        <v>0</v>
      </c>
      <c r="G142" s="537">
        <f>E142*F142</f>
        <v>0</v>
      </c>
      <c r="H142" s="378">
        <f t="shared" si="107"/>
        <v>0</v>
      </c>
      <c r="I142" s="378">
        <f t="shared" si="108"/>
        <v>0</v>
      </c>
      <c r="J142" s="378">
        <f t="shared" si="111"/>
        <v>0</v>
      </c>
      <c r="K142" s="378">
        <f t="shared" si="109"/>
        <v>0</v>
      </c>
      <c r="L142" s="324">
        <v>0.2409</v>
      </c>
      <c r="M142" s="524">
        <f t="shared" si="112"/>
        <v>0</v>
      </c>
      <c r="N142" s="378">
        <v>0</v>
      </c>
      <c r="O142" s="378">
        <f t="shared" si="114"/>
        <v>0</v>
      </c>
      <c r="P142" s="329">
        <f>O142*F142</f>
        <v>0</v>
      </c>
      <c r="R142" s="254" t="s">
        <v>171</v>
      </c>
    </row>
    <row r="143" spans="1:18" ht="24" customHeight="1" x14ac:dyDescent="0.2">
      <c r="A143" s="725"/>
      <c r="B143" s="273">
        <v>2</v>
      </c>
      <c r="C143" s="290" t="s">
        <v>183</v>
      </c>
      <c r="D143" s="274">
        <v>0</v>
      </c>
      <c r="E143" s="389">
        <v>0</v>
      </c>
      <c r="F143" s="390">
        <v>0</v>
      </c>
      <c r="G143" s="538">
        <f t="shared" ref="G143:G144" si="126">E143*F143</f>
        <v>0</v>
      </c>
      <c r="H143" s="332">
        <f t="shared" ref="H143:H144" si="127">D143*E143</f>
        <v>0</v>
      </c>
      <c r="I143" s="332">
        <f t="shared" ref="I143:I144" si="128">H143/12</f>
        <v>0</v>
      </c>
      <c r="J143" s="332">
        <f t="shared" si="111"/>
        <v>0</v>
      </c>
      <c r="K143" s="332">
        <f t="shared" ref="K143:K144" si="129">H143+I143+J143</f>
        <v>0</v>
      </c>
      <c r="L143" s="326">
        <v>0.2409</v>
      </c>
      <c r="M143" s="525">
        <f t="shared" ref="M143:M144" si="130">K143*L143</f>
        <v>0</v>
      </c>
      <c r="N143" s="332">
        <v>0</v>
      </c>
      <c r="O143" s="332">
        <f>N143+M143+K143</f>
        <v>0</v>
      </c>
      <c r="P143" s="330">
        <f>O143*F143</f>
        <v>0</v>
      </c>
    </row>
    <row r="144" spans="1:18" ht="21.75" customHeight="1" thickBot="1" x14ac:dyDescent="0.25">
      <c r="A144" s="726"/>
      <c r="B144" s="277" t="s">
        <v>235</v>
      </c>
      <c r="C144" s="291" t="s">
        <v>183</v>
      </c>
      <c r="D144" s="278">
        <v>0</v>
      </c>
      <c r="E144" s="391">
        <v>0</v>
      </c>
      <c r="F144" s="392">
        <v>0</v>
      </c>
      <c r="G144" s="539">
        <f t="shared" si="126"/>
        <v>0</v>
      </c>
      <c r="H144" s="379">
        <f t="shared" si="127"/>
        <v>0</v>
      </c>
      <c r="I144" s="379">
        <f t="shared" si="128"/>
        <v>0</v>
      </c>
      <c r="J144" s="379">
        <f t="shared" si="111"/>
        <v>0</v>
      </c>
      <c r="K144" s="379">
        <f t="shared" si="129"/>
        <v>0</v>
      </c>
      <c r="L144" s="328">
        <v>0.2409</v>
      </c>
      <c r="M144" s="526">
        <f t="shared" si="130"/>
        <v>0</v>
      </c>
      <c r="N144" s="379">
        <v>0</v>
      </c>
      <c r="O144" s="379">
        <f t="shared" ref="O144" si="131">N144+M144+K144</f>
        <v>0</v>
      </c>
      <c r="P144" s="331">
        <f t="shared" ref="P144" si="132">O144*F144</f>
        <v>0</v>
      </c>
      <c r="R144" s="254" t="s">
        <v>171</v>
      </c>
    </row>
    <row r="145" spans="1:18" ht="21.75" customHeight="1" thickBot="1" x14ac:dyDescent="0.25">
      <c r="A145" s="400"/>
      <c r="B145" s="280"/>
      <c r="C145" s="337"/>
      <c r="D145" s="282"/>
      <c r="E145" s="394"/>
      <c r="F145" s="395"/>
      <c r="G145" s="540">
        <f>SUM(G142:G144)</f>
        <v>0</v>
      </c>
      <c r="H145" s="396"/>
      <c r="I145" s="396"/>
      <c r="J145" s="380"/>
      <c r="K145" s="396"/>
      <c r="L145" s="397"/>
      <c r="M145" s="527"/>
      <c r="N145" s="396"/>
      <c r="O145" s="399"/>
      <c r="P145" s="350">
        <f>SUM(P142:P144)</f>
        <v>0</v>
      </c>
    </row>
    <row r="146" spans="1:18" ht="27" customHeight="1" x14ac:dyDescent="0.2">
      <c r="A146" s="724" t="s">
        <v>13</v>
      </c>
      <c r="B146" s="271">
        <v>1</v>
      </c>
      <c r="C146" s="288" t="s">
        <v>184</v>
      </c>
      <c r="D146" s="272">
        <v>0</v>
      </c>
      <c r="E146" s="387">
        <v>0</v>
      </c>
      <c r="F146" s="388">
        <v>0</v>
      </c>
      <c r="G146" s="537">
        <f>E146*F146</f>
        <v>0</v>
      </c>
      <c r="H146" s="378">
        <f t="shared" si="107"/>
        <v>0</v>
      </c>
      <c r="I146" s="378">
        <f t="shared" si="108"/>
        <v>0</v>
      </c>
      <c r="J146" s="378">
        <f t="shared" si="111"/>
        <v>0</v>
      </c>
      <c r="K146" s="378">
        <f t="shared" si="109"/>
        <v>0</v>
      </c>
      <c r="L146" s="324">
        <v>0.2409</v>
      </c>
      <c r="M146" s="524">
        <f t="shared" si="112"/>
        <v>0</v>
      </c>
      <c r="N146" s="378">
        <v>0</v>
      </c>
      <c r="O146" s="378">
        <f t="shared" si="114"/>
        <v>0</v>
      </c>
      <c r="P146" s="329">
        <f>O146*F146</f>
        <v>0</v>
      </c>
      <c r="R146" s="254" t="s">
        <v>171</v>
      </c>
    </row>
    <row r="147" spans="1:18" ht="27" customHeight="1" x14ac:dyDescent="0.2">
      <c r="A147" s="725"/>
      <c r="B147" s="273">
        <v>2</v>
      </c>
      <c r="C147" s="290" t="s">
        <v>184</v>
      </c>
      <c r="D147" s="274">
        <v>0</v>
      </c>
      <c r="E147" s="389">
        <v>0</v>
      </c>
      <c r="F147" s="390">
        <v>0</v>
      </c>
      <c r="G147" s="538">
        <f t="shared" ref="G147:G148" si="133">E147*F147</f>
        <v>0</v>
      </c>
      <c r="H147" s="332">
        <f t="shared" ref="H147:H148" si="134">D147*E147</f>
        <v>0</v>
      </c>
      <c r="I147" s="332">
        <f t="shared" ref="I147:I148" si="135">H147/12</f>
        <v>0</v>
      </c>
      <c r="J147" s="332">
        <f t="shared" si="111"/>
        <v>0</v>
      </c>
      <c r="K147" s="332">
        <f t="shared" ref="K147:K148" si="136">H147+I147+J147</f>
        <v>0</v>
      </c>
      <c r="L147" s="326">
        <v>0.2409</v>
      </c>
      <c r="M147" s="525">
        <f t="shared" ref="M147:M148" si="137">K147*L147</f>
        <v>0</v>
      </c>
      <c r="N147" s="332">
        <v>0</v>
      </c>
      <c r="O147" s="332">
        <f t="shared" ref="O147:O148" si="138">N147+M147+K147</f>
        <v>0</v>
      </c>
      <c r="P147" s="330">
        <f t="shared" ref="P147:P148" si="139">O147*F147</f>
        <v>0</v>
      </c>
    </row>
    <row r="148" spans="1:18" ht="27" customHeight="1" thickBot="1" x14ac:dyDescent="0.25">
      <c r="A148" s="726"/>
      <c r="B148" s="277" t="s">
        <v>235</v>
      </c>
      <c r="C148" s="291" t="s">
        <v>184</v>
      </c>
      <c r="D148" s="278">
        <v>0</v>
      </c>
      <c r="E148" s="391">
        <v>0</v>
      </c>
      <c r="F148" s="392">
        <v>0</v>
      </c>
      <c r="G148" s="539">
        <f t="shared" si="133"/>
        <v>0</v>
      </c>
      <c r="H148" s="379">
        <f t="shared" si="134"/>
        <v>0</v>
      </c>
      <c r="I148" s="379">
        <f t="shared" si="135"/>
        <v>0</v>
      </c>
      <c r="J148" s="379">
        <f t="shared" si="111"/>
        <v>0</v>
      </c>
      <c r="K148" s="379">
        <f t="shared" si="136"/>
        <v>0</v>
      </c>
      <c r="L148" s="328">
        <v>0.2409</v>
      </c>
      <c r="M148" s="526">
        <f t="shared" si="137"/>
        <v>0</v>
      </c>
      <c r="N148" s="379">
        <v>0</v>
      </c>
      <c r="O148" s="379">
        <f t="shared" si="138"/>
        <v>0</v>
      </c>
      <c r="P148" s="331">
        <f t="shared" si="139"/>
        <v>0</v>
      </c>
      <c r="R148" s="254" t="s">
        <v>171</v>
      </c>
    </row>
    <row r="149" spans="1:18" ht="27" customHeight="1" thickBot="1" x14ac:dyDescent="0.25">
      <c r="A149" s="400"/>
      <c r="B149" s="280"/>
      <c r="C149" s="337"/>
      <c r="D149" s="282"/>
      <c r="E149" s="394"/>
      <c r="F149" s="395"/>
      <c r="G149" s="540">
        <f>SUM(G146:G148)</f>
        <v>0</v>
      </c>
      <c r="H149" s="396"/>
      <c r="I149" s="396"/>
      <c r="J149" s="380"/>
      <c r="K149" s="396"/>
      <c r="L149" s="397"/>
      <c r="M149" s="527"/>
      <c r="N149" s="396"/>
      <c r="O149" s="399"/>
      <c r="P149" s="350">
        <f>SUM(P146:P148)</f>
        <v>0</v>
      </c>
    </row>
    <row r="150" spans="1:18" ht="30.75" customHeight="1" x14ac:dyDescent="0.2">
      <c r="A150" s="724" t="s">
        <v>14</v>
      </c>
      <c r="B150" s="271">
        <v>1</v>
      </c>
      <c r="C150" s="288" t="s">
        <v>183</v>
      </c>
      <c r="D150" s="272">
        <v>0</v>
      </c>
      <c r="E150" s="387">
        <v>0</v>
      </c>
      <c r="F150" s="388">
        <v>0</v>
      </c>
      <c r="G150" s="537">
        <f>E150*F150</f>
        <v>0</v>
      </c>
      <c r="H150" s="378">
        <f t="shared" si="107"/>
        <v>0</v>
      </c>
      <c r="I150" s="378">
        <f t="shared" si="108"/>
        <v>0</v>
      </c>
      <c r="J150" s="378">
        <f t="shared" si="111"/>
        <v>0</v>
      </c>
      <c r="K150" s="378">
        <f t="shared" si="109"/>
        <v>0</v>
      </c>
      <c r="L150" s="324">
        <v>0.2409</v>
      </c>
      <c r="M150" s="524">
        <f t="shared" si="112"/>
        <v>0</v>
      </c>
      <c r="N150" s="378">
        <v>0</v>
      </c>
      <c r="O150" s="378">
        <f t="shared" si="114"/>
        <v>0</v>
      </c>
      <c r="P150" s="329">
        <f>O150*F150</f>
        <v>0</v>
      </c>
      <c r="R150" s="254" t="s">
        <v>171</v>
      </c>
    </row>
    <row r="151" spans="1:18" ht="30.75" customHeight="1" x14ac:dyDescent="0.2">
      <c r="A151" s="725"/>
      <c r="B151" s="273">
        <v>2</v>
      </c>
      <c r="C151" s="290" t="s">
        <v>183</v>
      </c>
      <c r="D151" s="274">
        <v>0</v>
      </c>
      <c r="E151" s="389">
        <v>0</v>
      </c>
      <c r="F151" s="390">
        <v>0</v>
      </c>
      <c r="G151" s="538">
        <f t="shared" ref="G151:G152" si="140">E151*F151</f>
        <v>0</v>
      </c>
      <c r="H151" s="332">
        <f t="shared" ref="H151:H152" si="141">D151*E151</f>
        <v>0</v>
      </c>
      <c r="I151" s="332">
        <f t="shared" ref="I151:I152" si="142">H151/12</f>
        <v>0</v>
      </c>
      <c r="J151" s="332">
        <f t="shared" si="111"/>
        <v>0</v>
      </c>
      <c r="K151" s="332">
        <f t="shared" ref="K151:K152" si="143">H151+I151+J151</f>
        <v>0</v>
      </c>
      <c r="L151" s="326">
        <v>0.2409</v>
      </c>
      <c r="M151" s="525">
        <f t="shared" ref="M151:M152" si="144">K151*L151</f>
        <v>0</v>
      </c>
      <c r="N151" s="332">
        <v>0</v>
      </c>
      <c r="O151" s="332">
        <f t="shared" ref="O151:O152" si="145">N151+M151+K151</f>
        <v>0</v>
      </c>
      <c r="P151" s="330">
        <f t="shared" ref="P151" si="146">O151*F151</f>
        <v>0</v>
      </c>
    </row>
    <row r="152" spans="1:18" ht="28.5" customHeight="1" thickBot="1" x14ac:dyDescent="0.25">
      <c r="A152" s="726"/>
      <c r="B152" s="277" t="s">
        <v>235</v>
      </c>
      <c r="C152" s="291" t="s">
        <v>183</v>
      </c>
      <c r="D152" s="278">
        <v>0</v>
      </c>
      <c r="E152" s="391">
        <v>0</v>
      </c>
      <c r="F152" s="392">
        <v>0</v>
      </c>
      <c r="G152" s="539">
        <f t="shared" si="140"/>
        <v>0</v>
      </c>
      <c r="H152" s="379">
        <f t="shared" si="141"/>
        <v>0</v>
      </c>
      <c r="I152" s="379">
        <f t="shared" si="142"/>
        <v>0</v>
      </c>
      <c r="J152" s="379">
        <f t="shared" si="111"/>
        <v>0</v>
      </c>
      <c r="K152" s="379">
        <f t="shared" si="143"/>
        <v>0</v>
      </c>
      <c r="L152" s="328">
        <v>0.2409</v>
      </c>
      <c r="M152" s="526">
        <f t="shared" si="144"/>
        <v>0</v>
      </c>
      <c r="N152" s="379">
        <v>0</v>
      </c>
      <c r="O152" s="379">
        <f t="shared" si="145"/>
        <v>0</v>
      </c>
      <c r="P152" s="331">
        <f>O152*F152</f>
        <v>0</v>
      </c>
      <c r="R152" s="254" t="s">
        <v>171</v>
      </c>
    </row>
    <row r="153" spans="1:18" ht="28.5" customHeight="1" thickBot="1" x14ac:dyDescent="0.25">
      <c r="A153" s="400"/>
      <c r="B153" s="280"/>
      <c r="C153" s="337"/>
      <c r="D153" s="282"/>
      <c r="E153" s="394"/>
      <c r="F153" s="395"/>
      <c r="G153" s="540">
        <f>SUM(G150:G152)</f>
        <v>0</v>
      </c>
      <c r="H153" s="396"/>
      <c r="I153" s="396"/>
      <c r="J153" s="380"/>
      <c r="K153" s="396"/>
      <c r="L153" s="397"/>
      <c r="M153" s="527"/>
      <c r="N153" s="396"/>
      <c r="O153" s="399"/>
      <c r="P153" s="350">
        <f>SUM(P150:P152)</f>
        <v>0</v>
      </c>
    </row>
    <row r="154" spans="1:18" ht="30" customHeight="1" x14ac:dyDescent="0.2">
      <c r="A154" s="724" t="s">
        <v>38</v>
      </c>
      <c r="B154" s="271">
        <v>1</v>
      </c>
      <c r="C154" s="288" t="s">
        <v>183</v>
      </c>
      <c r="D154" s="272">
        <v>0</v>
      </c>
      <c r="E154" s="387">
        <v>0</v>
      </c>
      <c r="F154" s="388">
        <v>0</v>
      </c>
      <c r="G154" s="537">
        <f>E154*F154</f>
        <v>0</v>
      </c>
      <c r="H154" s="378">
        <f t="shared" si="107"/>
        <v>0</v>
      </c>
      <c r="I154" s="378">
        <f t="shared" si="108"/>
        <v>0</v>
      </c>
      <c r="J154" s="378">
        <f t="shared" si="111"/>
        <v>0</v>
      </c>
      <c r="K154" s="378">
        <f t="shared" si="109"/>
        <v>0</v>
      </c>
      <c r="L154" s="324">
        <v>0.2409</v>
      </c>
      <c r="M154" s="524">
        <f t="shared" si="112"/>
        <v>0</v>
      </c>
      <c r="N154" s="378">
        <v>0</v>
      </c>
      <c r="O154" s="378">
        <f t="shared" si="114"/>
        <v>0</v>
      </c>
      <c r="P154" s="329">
        <f>O154*F154</f>
        <v>0</v>
      </c>
      <c r="R154" s="254" t="s">
        <v>171</v>
      </c>
    </row>
    <row r="155" spans="1:18" ht="33" customHeight="1" x14ac:dyDescent="0.2">
      <c r="A155" s="725"/>
      <c r="B155" s="273">
        <v>2</v>
      </c>
      <c r="C155" s="290" t="s">
        <v>183</v>
      </c>
      <c r="D155" s="274">
        <v>0</v>
      </c>
      <c r="E155" s="389">
        <v>0</v>
      </c>
      <c r="F155" s="390">
        <v>0</v>
      </c>
      <c r="G155" s="538">
        <f t="shared" ref="G155:G156" si="147">E155*F155</f>
        <v>0</v>
      </c>
      <c r="H155" s="332">
        <f t="shared" si="107"/>
        <v>0</v>
      </c>
      <c r="I155" s="332">
        <f t="shared" si="108"/>
        <v>0</v>
      </c>
      <c r="J155" s="332">
        <f t="shared" si="111"/>
        <v>0</v>
      </c>
      <c r="K155" s="332">
        <f t="shared" si="109"/>
        <v>0</v>
      </c>
      <c r="L155" s="326">
        <v>0.2409</v>
      </c>
      <c r="M155" s="525">
        <f t="shared" si="112"/>
        <v>0</v>
      </c>
      <c r="N155" s="332">
        <v>0</v>
      </c>
      <c r="O155" s="332">
        <f t="shared" si="114"/>
        <v>0</v>
      </c>
      <c r="P155" s="330">
        <f t="shared" ref="P155" si="148">O155*F155</f>
        <v>0</v>
      </c>
      <c r="R155" s="254" t="s">
        <v>171</v>
      </c>
    </row>
    <row r="156" spans="1:18" ht="33.6" customHeight="1" thickBot="1" x14ac:dyDescent="0.25">
      <c r="A156" s="726"/>
      <c r="B156" s="277" t="s">
        <v>235</v>
      </c>
      <c r="C156" s="291" t="s">
        <v>183</v>
      </c>
      <c r="D156" s="278">
        <v>0</v>
      </c>
      <c r="E156" s="391">
        <v>0</v>
      </c>
      <c r="F156" s="392">
        <v>0</v>
      </c>
      <c r="G156" s="539">
        <f t="shared" si="147"/>
        <v>0</v>
      </c>
      <c r="H156" s="379">
        <f t="shared" si="107"/>
        <v>0</v>
      </c>
      <c r="I156" s="379">
        <f t="shared" si="108"/>
        <v>0</v>
      </c>
      <c r="J156" s="379">
        <f t="shared" si="111"/>
        <v>0</v>
      </c>
      <c r="K156" s="379">
        <f t="shared" si="109"/>
        <v>0</v>
      </c>
      <c r="L156" s="328">
        <v>0.2409</v>
      </c>
      <c r="M156" s="526">
        <f t="shared" si="112"/>
        <v>0</v>
      </c>
      <c r="N156" s="379">
        <v>0</v>
      </c>
      <c r="O156" s="379">
        <f t="shared" si="114"/>
        <v>0</v>
      </c>
      <c r="P156" s="331">
        <f>O156*F156</f>
        <v>0</v>
      </c>
      <c r="R156" s="254" t="s">
        <v>171</v>
      </c>
    </row>
    <row r="157" spans="1:18" ht="26.25" customHeight="1" thickBot="1" x14ac:dyDescent="0.25">
      <c r="A157" s="400"/>
      <c r="B157" s="280"/>
      <c r="C157" s="337"/>
      <c r="D157" s="282"/>
      <c r="E157" s="394"/>
      <c r="F157" s="395"/>
      <c r="G157" s="540">
        <f>SUM(G154:G156)</f>
        <v>0</v>
      </c>
      <c r="H157" s="396"/>
      <c r="I157" s="396"/>
      <c r="J157" s="380"/>
      <c r="K157" s="396"/>
      <c r="L157" s="397"/>
      <c r="M157" s="527"/>
      <c r="N157" s="396"/>
      <c r="O157" s="399"/>
      <c r="P157" s="350">
        <f>SUM(P154:P156)</f>
        <v>0</v>
      </c>
    </row>
    <row r="158" spans="1:18" ht="26.25" customHeight="1" x14ac:dyDescent="0.2">
      <c r="A158" s="724" t="s">
        <v>53</v>
      </c>
      <c r="B158" s="271">
        <v>1</v>
      </c>
      <c r="C158" s="288" t="s">
        <v>183</v>
      </c>
      <c r="D158" s="272">
        <v>0</v>
      </c>
      <c r="E158" s="387">
        <v>0</v>
      </c>
      <c r="F158" s="388">
        <v>0</v>
      </c>
      <c r="G158" s="537">
        <f>E158*F158</f>
        <v>0</v>
      </c>
      <c r="H158" s="378">
        <f t="shared" si="107"/>
        <v>0</v>
      </c>
      <c r="I158" s="378">
        <f t="shared" si="108"/>
        <v>0</v>
      </c>
      <c r="J158" s="378">
        <f t="shared" si="111"/>
        <v>0</v>
      </c>
      <c r="K158" s="378">
        <f t="shared" si="109"/>
        <v>0</v>
      </c>
      <c r="L158" s="324">
        <v>0.2409</v>
      </c>
      <c r="M158" s="524">
        <f t="shared" si="112"/>
        <v>0</v>
      </c>
      <c r="N158" s="378">
        <v>0</v>
      </c>
      <c r="O158" s="378">
        <f t="shared" si="114"/>
        <v>0</v>
      </c>
      <c r="P158" s="329">
        <f>O158*F158</f>
        <v>0</v>
      </c>
    </row>
    <row r="159" spans="1:18" ht="26.25" customHeight="1" x14ac:dyDescent="0.2">
      <c r="A159" s="725"/>
      <c r="B159" s="273">
        <v>2</v>
      </c>
      <c r="C159" s="290" t="s">
        <v>183</v>
      </c>
      <c r="D159" s="274">
        <v>0</v>
      </c>
      <c r="E159" s="389">
        <v>0</v>
      </c>
      <c r="F159" s="390">
        <v>0</v>
      </c>
      <c r="G159" s="538">
        <f t="shared" ref="G159" si="149">E159*F159</f>
        <v>0</v>
      </c>
      <c r="H159" s="332">
        <f t="shared" ref="H159:H160" si="150">D159*E159</f>
        <v>0</v>
      </c>
      <c r="I159" s="332">
        <f t="shared" ref="I159:I160" si="151">H159/12</f>
        <v>0</v>
      </c>
      <c r="J159" s="332">
        <f t="shared" si="111"/>
        <v>0</v>
      </c>
      <c r="K159" s="332">
        <f t="shared" ref="K159:K160" si="152">H159+I159+J159</f>
        <v>0</v>
      </c>
      <c r="L159" s="326">
        <v>0.2409</v>
      </c>
      <c r="M159" s="525">
        <f t="shared" ref="M159:M160" si="153">K159*L159</f>
        <v>0</v>
      </c>
      <c r="N159" s="332">
        <v>0</v>
      </c>
      <c r="O159" s="332">
        <f t="shared" ref="O159" si="154">N159+M159+K159</f>
        <v>0</v>
      </c>
      <c r="P159" s="330">
        <f t="shared" ref="P159" si="155">O159*F159</f>
        <v>0</v>
      </c>
    </row>
    <row r="160" spans="1:18" ht="26.25" customHeight="1" thickBot="1" x14ac:dyDescent="0.25">
      <c r="A160" s="726"/>
      <c r="B160" s="277" t="s">
        <v>235</v>
      </c>
      <c r="C160" s="291" t="s">
        <v>183</v>
      </c>
      <c r="D160" s="278">
        <v>0</v>
      </c>
      <c r="E160" s="391">
        <v>0</v>
      </c>
      <c r="F160" s="392">
        <v>0</v>
      </c>
      <c r="G160" s="539">
        <f>E160*F160</f>
        <v>0</v>
      </c>
      <c r="H160" s="379">
        <f t="shared" si="150"/>
        <v>0</v>
      </c>
      <c r="I160" s="379">
        <f t="shared" si="151"/>
        <v>0</v>
      </c>
      <c r="J160" s="379">
        <f t="shared" si="111"/>
        <v>0</v>
      </c>
      <c r="K160" s="379">
        <f t="shared" si="152"/>
        <v>0</v>
      </c>
      <c r="L160" s="328">
        <v>0.2409</v>
      </c>
      <c r="M160" s="526">
        <f t="shared" si="153"/>
        <v>0</v>
      </c>
      <c r="N160" s="379">
        <v>0</v>
      </c>
      <c r="O160" s="379">
        <f>N160+M160+K160</f>
        <v>0</v>
      </c>
      <c r="P160" s="331">
        <f>O160*F160</f>
        <v>0</v>
      </c>
    </row>
    <row r="161" spans="1:16" ht="26.25" customHeight="1" thickBot="1" x14ac:dyDescent="0.25">
      <c r="A161" s="400"/>
      <c r="B161" s="280"/>
      <c r="C161" s="337"/>
      <c r="D161" s="282"/>
      <c r="E161" s="394"/>
      <c r="F161" s="395"/>
      <c r="G161" s="540">
        <f>SUM(G158:G160)</f>
        <v>0</v>
      </c>
      <c r="H161" s="396"/>
      <c r="I161" s="396"/>
      <c r="J161" s="380"/>
      <c r="K161" s="396"/>
      <c r="L161" s="397"/>
      <c r="M161" s="527"/>
      <c r="N161" s="396"/>
      <c r="O161" s="399"/>
      <c r="P161" s="350">
        <f>SUM(P158:P160)</f>
        <v>0</v>
      </c>
    </row>
    <row r="162" spans="1:16" ht="26.25" customHeight="1" x14ac:dyDescent="0.2">
      <c r="A162" s="724" t="s">
        <v>54</v>
      </c>
      <c r="B162" s="271">
        <v>1</v>
      </c>
      <c r="C162" s="288" t="s">
        <v>183</v>
      </c>
      <c r="D162" s="272">
        <v>0</v>
      </c>
      <c r="E162" s="387">
        <v>0</v>
      </c>
      <c r="F162" s="388">
        <v>0</v>
      </c>
      <c r="G162" s="537">
        <f>E162*F162</f>
        <v>0</v>
      </c>
      <c r="H162" s="378">
        <f t="shared" si="107"/>
        <v>0</v>
      </c>
      <c r="I162" s="378">
        <f t="shared" si="108"/>
        <v>0</v>
      </c>
      <c r="J162" s="378">
        <f t="shared" si="111"/>
        <v>0</v>
      </c>
      <c r="K162" s="378">
        <f t="shared" si="109"/>
        <v>0</v>
      </c>
      <c r="L162" s="324">
        <v>0.2409</v>
      </c>
      <c r="M162" s="524">
        <f t="shared" si="112"/>
        <v>0</v>
      </c>
      <c r="N162" s="378">
        <v>0</v>
      </c>
      <c r="O162" s="378">
        <f t="shared" si="114"/>
        <v>0</v>
      </c>
      <c r="P162" s="329">
        <f>O162*F162</f>
        <v>0</v>
      </c>
    </row>
    <row r="163" spans="1:16" ht="26.25" customHeight="1" x14ac:dyDescent="0.2">
      <c r="A163" s="725"/>
      <c r="B163" s="273">
        <v>2</v>
      </c>
      <c r="C163" s="290" t="s">
        <v>183</v>
      </c>
      <c r="D163" s="274">
        <v>0</v>
      </c>
      <c r="E163" s="389">
        <v>0</v>
      </c>
      <c r="F163" s="390">
        <v>0</v>
      </c>
      <c r="G163" s="538">
        <f t="shared" ref="G163:G164" si="156">E163*F163</f>
        <v>0</v>
      </c>
      <c r="H163" s="332">
        <f t="shared" ref="H163:H164" si="157">D163*E163</f>
        <v>0</v>
      </c>
      <c r="I163" s="332">
        <f t="shared" ref="I163:I164" si="158">H163/12</f>
        <v>0</v>
      </c>
      <c r="J163" s="332">
        <f t="shared" si="111"/>
        <v>0</v>
      </c>
      <c r="K163" s="332">
        <f t="shared" ref="K163:K164" si="159">H163+I163+J163</f>
        <v>0</v>
      </c>
      <c r="L163" s="326">
        <v>0.2409</v>
      </c>
      <c r="M163" s="525">
        <f t="shared" ref="M163:M164" si="160">K163*L163</f>
        <v>0</v>
      </c>
      <c r="N163" s="332">
        <v>0</v>
      </c>
      <c r="O163" s="332">
        <f t="shared" ref="O163:O164" si="161">N163+M163+K163</f>
        <v>0</v>
      </c>
      <c r="P163" s="330">
        <f>O163*F163</f>
        <v>0</v>
      </c>
    </row>
    <row r="164" spans="1:16" ht="26.25" customHeight="1" thickBot="1" x14ac:dyDescent="0.25">
      <c r="A164" s="726"/>
      <c r="B164" s="277" t="s">
        <v>235</v>
      </c>
      <c r="C164" s="291" t="s">
        <v>183</v>
      </c>
      <c r="D164" s="278">
        <v>0</v>
      </c>
      <c r="E164" s="391">
        <v>0</v>
      </c>
      <c r="F164" s="392">
        <v>0</v>
      </c>
      <c r="G164" s="539">
        <f t="shared" si="156"/>
        <v>0</v>
      </c>
      <c r="H164" s="379">
        <f t="shared" si="157"/>
        <v>0</v>
      </c>
      <c r="I164" s="379">
        <f t="shared" si="158"/>
        <v>0</v>
      </c>
      <c r="J164" s="379">
        <f t="shared" si="111"/>
        <v>0</v>
      </c>
      <c r="K164" s="379">
        <f t="shared" si="159"/>
        <v>0</v>
      </c>
      <c r="L164" s="328">
        <v>0.2409</v>
      </c>
      <c r="M164" s="526">
        <f t="shared" si="160"/>
        <v>0</v>
      </c>
      <c r="N164" s="379">
        <v>0</v>
      </c>
      <c r="O164" s="379">
        <f t="shared" si="161"/>
        <v>0</v>
      </c>
      <c r="P164" s="331">
        <f t="shared" ref="P164" si="162">O164*F164</f>
        <v>0</v>
      </c>
    </row>
    <row r="165" spans="1:16" ht="26.25" customHeight="1" thickBot="1" x14ac:dyDescent="0.25">
      <c r="A165" s="400"/>
      <c r="B165" s="280"/>
      <c r="C165" s="337"/>
      <c r="D165" s="282"/>
      <c r="E165" s="394"/>
      <c r="F165" s="395"/>
      <c r="G165" s="540">
        <f>SUM(G162:G164)</f>
        <v>0</v>
      </c>
      <c r="H165" s="396"/>
      <c r="I165" s="396"/>
      <c r="J165" s="380"/>
      <c r="K165" s="396"/>
      <c r="L165" s="397"/>
      <c r="M165" s="527"/>
      <c r="N165" s="396"/>
      <c r="O165" s="399"/>
      <c r="P165" s="350">
        <f>SUM(P162:P164)</f>
        <v>0</v>
      </c>
    </row>
    <row r="166" spans="1:16" ht="26.25" customHeight="1" x14ac:dyDescent="0.2">
      <c r="A166" s="706" t="s">
        <v>55</v>
      </c>
      <c r="B166" s="271">
        <v>1</v>
      </c>
      <c r="C166" s="288" t="s">
        <v>183</v>
      </c>
      <c r="D166" s="272">
        <v>0</v>
      </c>
      <c r="E166" s="387">
        <v>0</v>
      </c>
      <c r="F166" s="388">
        <v>0</v>
      </c>
      <c r="G166" s="537">
        <f>E166*F166</f>
        <v>0</v>
      </c>
      <c r="H166" s="378">
        <f t="shared" si="107"/>
        <v>0</v>
      </c>
      <c r="I166" s="378">
        <f t="shared" si="108"/>
        <v>0</v>
      </c>
      <c r="J166" s="378">
        <f t="shared" si="111"/>
        <v>0</v>
      </c>
      <c r="K166" s="378">
        <f t="shared" si="109"/>
        <v>0</v>
      </c>
      <c r="L166" s="324">
        <v>0.2409</v>
      </c>
      <c r="M166" s="524">
        <f t="shared" si="112"/>
        <v>0</v>
      </c>
      <c r="N166" s="378">
        <v>0</v>
      </c>
      <c r="O166" s="378">
        <f t="shared" si="114"/>
        <v>0</v>
      </c>
      <c r="P166" s="329">
        <f>O166*F166</f>
        <v>0</v>
      </c>
    </row>
    <row r="167" spans="1:16" ht="26.25" customHeight="1" x14ac:dyDescent="0.2">
      <c r="A167" s="707"/>
      <c r="B167" s="273">
        <v>2</v>
      </c>
      <c r="C167" s="290" t="s">
        <v>183</v>
      </c>
      <c r="D167" s="274">
        <v>0</v>
      </c>
      <c r="E167" s="389">
        <v>0</v>
      </c>
      <c r="F167" s="390">
        <v>0</v>
      </c>
      <c r="G167" s="538">
        <f t="shared" ref="G167:G168" si="163">E167*F167</f>
        <v>0</v>
      </c>
      <c r="H167" s="332">
        <f t="shared" ref="H167:H168" si="164">D167*E167</f>
        <v>0</v>
      </c>
      <c r="I167" s="332">
        <f t="shared" ref="I167:I168" si="165">H167/12</f>
        <v>0</v>
      </c>
      <c r="J167" s="332">
        <f t="shared" si="111"/>
        <v>0</v>
      </c>
      <c r="K167" s="332">
        <f t="shared" ref="K167:K168" si="166">H167+I167+J167</f>
        <v>0</v>
      </c>
      <c r="L167" s="326">
        <v>0.2409</v>
      </c>
      <c r="M167" s="525">
        <f t="shared" ref="M167:M168" si="167">K167*L167</f>
        <v>0</v>
      </c>
      <c r="N167" s="332">
        <v>0</v>
      </c>
      <c r="O167" s="332">
        <f t="shared" ref="O167:O168" si="168">N167+M167+K167</f>
        <v>0</v>
      </c>
      <c r="P167" s="330">
        <f t="shared" ref="P167:P168" si="169">O167*F167</f>
        <v>0</v>
      </c>
    </row>
    <row r="168" spans="1:16" ht="26.25" customHeight="1" thickBot="1" x14ac:dyDescent="0.25">
      <c r="A168" s="708"/>
      <c r="B168" s="277" t="s">
        <v>235</v>
      </c>
      <c r="C168" s="291" t="s">
        <v>183</v>
      </c>
      <c r="D168" s="278">
        <v>0</v>
      </c>
      <c r="E168" s="391">
        <v>0</v>
      </c>
      <c r="F168" s="392">
        <v>0</v>
      </c>
      <c r="G168" s="539">
        <f t="shared" si="163"/>
        <v>0</v>
      </c>
      <c r="H168" s="379">
        <f t="shared" si="164"/>
        <v>0</v>
      </c>
      <c r="I168" s="379">
        <f t="shared" si="165"/>
        <v>0</v>
      </c>
      <c r="J168" s="379">
        <f t="shared" si="111"/>
        <v>0</v>
      </c>
      <c r="K168" s="379">
        <f t="shared" si="166"/>
        <v>0</v>
      </c>
      <c r="L168" s="328">
        <v>0.2409</v>
      </c>
      <c r="M168" s="526">
        <f t="shared" si="167"/>
        <v>0</v>
      </c>
      <c r="N168" s="379">
        <v>0</v>
      </c>
      <c r="O168" s="379">
        <f t="shared" si="168"/>
        <v>0</v>
      </c>
      <c r="P168" s="331">
        <f t="shared" si="169"/>
        <v>0</v>
      </c>
    </row>
    <row r="169" spans="1:16" ht="26.25" customHeight="1" thickBot="1" x14ac:dyDescent="0.25">
      <c r="A169" s="401"/>
      <c r="B169" s="280"/>
      <c r="C169" s="337"/>
      <c r="D169" s="282"/>
      <c r="E169" s="394"/>
      <c r="F169" s="395"/>
      <c r="G169" s="540">
        <f>SUM(G166:G168)</f>
        <v>0</v>
      </c>
      <c r="H169" s="396"/>
      <c r="I169" s="396"/>
      <c r="J169" s="380"/>
      <c r="K169" s="396"/>
      <c r="L169" s="397"/>
      <c r="M169" s="527"/>
      <c r="N169" s="396"/>
      <c r="O169" s="399"/>
      <c r="P169" s="350">
        <f>SUM(P166:P168)</f>
        <v>0</v>
      </c>
    </row>
    <row r="170" spans="1:16" ht="26.25" customHeight="1" x14ac:dyDescent="0.2">
      <c r="A170" s="706" t="s">
        <v>61</v>
      </c>
      <c r="B170" s="271">
        <v>1</v>
      </c>
      <c r="C170" s="288" t="s">
        <v>183</v>
      </c>
      <c r="D170" s="272">
        <v>0</v>
      </c>
      <c r="E170" s="387">
        <v>0</v>
      </c>
      <c r="F170" s="388">
        <v>0</v>
      </c>
      <c r="G170" s="537">
        <f>E170*F170</f>
        <v>0</v>
      </c>
      <c r="H170" s="378">
        <f t="shared" si="107"/>
        <v>0</v>
      </c>
      <c r="I170" s="378">
        <f t="shared" si="108"/>
        <v>0</v>
      </c>
      <c r="J170" s="378">
        <f t="shared" si="111"/>
        <v>0</v>
      </c>
      <c r="K170" s="378">
        <f t="shared" si="109"/>
        <v>0</v>
      </c>
      <c r="L170" s="324">
        <v>0.2409</v>
      </c>
      <c r="M170" s="524">
        <f t="shared" si="112"/>
        <v>0</v>
      </c>
      <c r="N170" s="378">
        <v>0</v>
      </c>
      <c r="O170" s="378">
        <f t="shared" si="114"/>
        <v>0</v>
      </c>
      <c r="P170" s="329">
        <f>O170*F170</f>
        <v>0</v>
      </c>
    </row>
    <row r="171" spans="1:16" ht="26.25" customHeight="1" x14ac:dyDescent="0.2">
      <c r="A171" s="707"/>
      <c r="B171" s="273">
        <v>2</v>
      </c>
      <c r="C171" s="290" t="s">
        <v>183</v>
      </c>
      <c r="D171" s="274">
        <v>0</v>
      </c>
      <c r="E171" s="389">
        <v>0</v>
      </c>
      <c r="F171" s="390">
        <v>0</v>
      </c>
      <c r="G171" s="538">
        <f t="shared" ref="G171:G172" si="170">E171*F171</f>
        <v>0</v>
      </c>
      <c r="H171" s="332">
        <f t="shared" ref="H171:H172" si="171">D171*E171</f>
        <v>0</v>
      </c>
      <c r="I171" s="332">
        <f t="shared" ref="I171:I172" si="172">H171/12</f>
        <v>0</v>
      </c>
      <c r="J171" s="332">
        <f t="shared" si="111"/>
        <v>0</v>
      </c>
      <c r="K171" s="332">
        <f t="shared" ref="K171:K172" si="173">H171+I171+J171</f>
        <v>0</v>
      </c>
      <c r="L171" s="326">
        <v>0.2409</v>
      </c>
      <c r="M171" s="525">
        <f t="shared" ref="M171:M172" si="174">K171*L171</f>
        <v>0</v>
      </c>
      <c r="N171" s="332">
        <v>0</v>
      </c>
      <c r="O171" s="332">
        <f t="shared" ref="O171:O172" si="175">N171+M171+K171</f>
        <v>0</v>
      </c>
      <c r="P171" s="330">
        <f t="shared" ref="P171:P172" si="176">O171*F171</f>
        <v>0</v>
      </c>
    </row>
    <row r="172" spans="1:16" ht="26.25" customHeight="1" thickBot="1" x14ac:dyDescent="0.25">
      <c r="A172" s="708"/>
      <c r="B172" s="277" t="s">
        <v>235</v>
      </c>
      <c r="C172" s="291" t="s">
        <v>183</v>
      </c>
      <c r="D172" s="278">
        <v>0</v>
      </c>
      <c r="E172" s="391">
        <v>0</v>
      </c>
      <c r="F172" s="392">
        <v>0</v>
      </c>
      <c r="G172" s="539">
        <f t="shared" si="170"/>
        <v>0</v>
      </c>
      <c r="H172" s="379">
        <f t="shared" si="171"/>
        <v>0</v>
      </c>
      <c r="I172" s="379">
        <f t="shared" si="172"/>
        <v>0</v>
      </c>
      <c r="J172" s="379">
        <f t="shared" si="111"/>
        <v>0</v>
      </c>
      <c r="K172" s="379">
        <f t="shared" si="173"/>
        <v>0</v>
      </c>
      <c r="L172" s="328">
        <v>0.2409</v>
      </c>
      <c r="M172" s="526">
        <f t="shared" si="174"/>
        <v>0</v>
      </c>
      <c r="N172" s="379">
        <v>0</v>
      </c>
      <c r="O172" s="379">
        <f t="shared" si="175"/>
        <v>0</v>
      </c>
      <c r="P172" s="331">
        <f t="shared" si="176"/>
        <v>0</v>
      </c>
    </row>
    <row r="173" spans="1:16" ht="26.25" customHeight="1" thickBot="1" x14ac:dyDescent="0.25">
      <c r="A173" s="401"/>
      <c r="B173" s="280"/>
      <c r="C173" s="337"/>
      <c r="D173" s="282"/>
      <c r="E173" s="394"/>
      <c r="F173" s="395"/>
      <c r="G173" s="540">
        <f>SUM(G170:G172)</f>
        <v>0</v>
      </c>
      <c r="H173" s="396"/>
      <c r="I173" s="396"/>
      <c r="J173" s="380"/>
      <c r="K173" s="396"/>
      <c r="L173" s="397"/>
      <c r="M173" s="527"/>
      <c r="N173" s="396"/>
      <c r="O173" s="399"/>
      <c r="P173" s="350">
        <f>SUM(P170:P172)</f>
        <v>0</v>
      </c>
    </row>
    <row r="174" spans="1:16" ht="26.25" customHeight="1" x14ac:dyDescent="0.2">
      <c r="A174" s="706" t="s">
        <v>62</v>
      </c>
      <c r="B174" s="271">
        <v>1</v>
      </c>
      <c r="C174" s="288" t="s">
        <v>183</v>
      </c>
      <c r="D174" s="272">
        <v>0</v>
      </c>
      <c r="E174" s="387">
        <v>0</v>
      </c>
      <c r="F174" s="388">
        <v>0</v>
      </c>
      <c r="G174" s="537">
        <f>E174*F174</f>
        <v>0</v>
      </c>
      <c r="H174" s="378">
        <f t="shared" si="107"/>
        <v>0</v>
      </c>
      <c r="I174" s="378">
        <f t="shared" si="108"/>
        <v>0</v>
      </c>
      <c r="J174" s="378">
        <f t="shared" si="111"/>
        <v>0</v>
      </c>
      <c r="K174" s="378">
        <f t="shared" si="109"/>
        <v>0</v>
      </c>
      <c r="L174" s="324">
        <v>0.2409</v>
      </c>
      <c r="M174" s="524">
        <f t="shared" si="112"/>
        <v>0</v>
      </c>
      <c r="N174" s="378">
        <v>0</v>
      </c>
      <c r="O174" s="378">
        <f t="shared" si="114"/>
        <v>0</v>
      </c>
      <c r="P174" s="329">
        <f>O174*F174</f>
        <v>0</v>
      </c>
    </row>
    <row r="175" spans="1:16" ht="26.25" customHeight="1" x14ac:dyDescent="0.2">
      <c r="A175" s="707"/>
      <c r="B175" s="273">
        <v>2</v>
      </c>
      <c r="C175" s="290" t="s">
        <v>183</v>
      </c>
      <c r="D175" s="274">
        <v>0</v>
      </c>
      <c r="E175" s="389">
        <v>0</v>
      </c>
      <c r="F175" s="390">
        <v>0</v>
      </c>
      <c r="G175" s="538">
        <f t="shared" ref="G175:G180" si="177">E175*F175</f>
        <v>0</v>
      </c>
      <c r="H175" s="332">
        <f t="shared" ref="H175:H180" si="178">D175*E175</f>
        <v>0</v>
      </c>
      <c r="I175" s="332">
        <f t="shared" ref="I175:I180" si="179">H175/12</f>
        <v>0</v>
      </c>
      <c r="J175" s="332">
        <f t="shared" si="111"/>
        <v>0</v>
      </c>
      <c r="K175" s="332">
        <f t="shared" ref="K175:K180" si="180">H175+I175+J175</f>
        <v>0</v>
      </c>
      <c r="L175" s="326">
        <v>0.2409</v>
      </c>
      <c r="M175" s="525">
        <f t="shared" ref="M175:M176" si="181">K175*L175</f>
        <v>0</v>
      </c>
      <c r="N175" s="332">
        <v>0</v>
      </c>
      <c r="O175" s="332">
        <f t="shared" ref="O175:O176" si="182">N175+M175+K175</f>
        <v>0</v>
      </c>
      <c r="P175" s="330">
        <f t="shared" ref="P175:P176" si="183">O175*F175</f>
        <v>0</v>
      </c>
    </row>
    <row r="176" spans="1:16" ht="26.25" customHeight="1" thickBot="1" x14ac:dyDescent="0.25">
      <c r="A176" s="708"/>
      <c r="B176" s="277" t="s">
        <v>235</v>
      </c>
      <c r="C176" s="291" t="s">
        <v>183</v>
      </c>
      <c r="D176" s="278">
        <v>0</v>
      </c>
      <c r="E176" s="391">
        <v>0</v>
      </c>
      <c r="F176" s="392">
        <v>0</v>
      </c>
      <c r="G176" s="539">
        <f t="shared" si="177"/>
        <v>0</v>
      </c>
      <c r="H176" s="379">
        <f t="shared" si="178"/>
        <v>0</v>
      </c>
      <c r="I176" s="379">
        <f t="shared" si="179"/>
        <v>0</v>
      </c>
      <c r="J176" s="379">
        <f>H176*$J$9</f>
        <v>0</v>
      </c>
      <c r="K176" s="379">
        <f t="shared" si="180"/>
        <v>0</v>
      </c>
      <c r="L176" s="328">
        <v>0.2409</v>
      </c>
      <c r="M176" s="526">
        <f t="shared" si="181"/>
        <v>0</v>
      </c>
      <c r="N176" s="379">
        <v>0</v>
      </c>
      <c r="O176" s="379">
        <f t="shared" si="182"/>
        <v>0</v>
      </c>
      <c r="P176" s="331">
        <f t="shared" si="183"/>
        <v>0</v>
      </c>
    </row>
    <row r="177" spans="1:17" ht="26.25" customHeight="1" thickBot="1" x14ac:dyDescent="0.25">
      <c r="A177" s="556"/>
      <c r="B177" s="280"/>
      <c r="C177" s="287"/>
      <c r="D177" s="282"/>
      <c r="E177" s="394"/>
      <c r="F177" s="395"/>
      <c r="G177" s="540">
        <f>SUM(G174:G176)</f>
        <v>0</v>
      </c>
      <c r="H177" s="380"/>
      <c r="I177" s="380"/>
      <c r="J177" s="380"/>
      <c r="K177" s="380"/>
      <c r="L177" s="555"/>
      <c r="M177" s="532"/>
      <c r="N177" s="380"/>
      <c r="O177" s="380"/>
      <c r="P177" s="350">
        <f>SUM(P174:P176)</f>
        <v>0</v>
      </c>
      <c r="Q177" s="451"/>
    </row>
    <row r="178" spans="1:17" ht="26.25" customHeight="1" x14ac:dyDescent="0.2">
      <c r="A178" s="706" t="s">
        <v>275</v>
      </c>
      <c r="B178" s="271">
        <v>1</v>
      </c>
      <c r="C178" s="288" t="s">
        <v>183</v>
      </c>
      <c r="D178" s="272">
        <v>0</v>
      </c>
      <c r="E178" s="387">
        <v>0</v>
      </c>
      <c r="F178" s="388">
        <v>0</v>
      </c>
      <c r="G178" s="537">
        <f t="shared" si="177"/>
        <v>0</v>
      </c>
      <c r="H178" s="378">
        <f t="shared" si="178"/>
        <v>0</v>
      </c>
      <c r="I178" s="378">
        <f t="shared" si="179"/>
        <v>0</v>
      </c>
      <c r="J178" s="378">
        <f t="shared" ref="J178:J180" si="184">H178*$J$9</f>
        <v>0</v>
      </c>
      <c r="K178" s="378">
        <f t="shared" si="180"/>
        <v>0</v>
      </c>
      <c r="L178" s="324">
        <v>0.2409</v>
      </c>
      <c r="M178" s="524">
        <f t="shared" ref="M178:M180" si="185">K178*L178</f>
        <v>0</v>
      </c>
      <c r="N178" s="378">
        <v>0</v>
      </c>
      <c r="O178" s="378">
        <f t="shared" ref="O178:O180" si="186">N178+M178+K178</f>
        <v>0</v>
      </c>
      <c r="P178" s="329">
        <f t="shared" ref="P178:P180" si="187">O178*F178</f>
        <v>0</v>
      </c>
      <c r="Q178" s="451"/>
    </row>
    <row r="179" spans="1:17" ht="26.25" customHeight="1" x14ac:dyDescent="0.2">
      <c r="A179" s="707"/>
      <c r="B179" s="273">
        <v>2</v>
      </c>
      <c r="C179" s="290" t="s">
        <v>183</v>
      </c>
      <c r="D179" s="274">
        <v>0</v>
      </c>
      <c r="E179" s="389">
        <v>0</v>
      </c>
      <c r="F179" s="390">
        <v>0</v>
      </c>
      <c r="G179" s="538">
        <f t="shared" si="177"/>
        <v>0</v>
      </c>
      <c r="H179" s="332">
        <f t="shared" si="178"/>
        <v>0</v>
      </c>
      <c r="I179" s="332">
        <f t="shared" si="179"/>
        <v>0</v>
      </c>
      <c r="J179" s="332">
        <f t="shared" si="184"/>
        <v>0</v>
      </c>
      <c r="K179" s="332">
        <f t="shared" si="180"/>
        <v>0</v>
      </c>
      <c r="L179" s="326">
        <v>0.2409</v>
      </c>
      <c r="M179" s="525">
        <f t="shared" si="185"/>
        <v>0</v>
      </c>
      <c r="N179" s="332">
        <v>0</v>
      </c>
      <c r="O179" s="332">
        <f t="shared" si="186"/>
        <v>0</v>
      </c>
      <c r="P179" s="330">
        <f t="shared" si="187"/>
        <v>0</v>
      </c>
      <c r="Q179" s="451"/>
    </row>
    <row r="180" spans="1:17" ht="26.25" customHeight="1" thickBot="1" x14ac:dyDescent="0.25">
      <c r="A180" s="708"/>
      <c r="B180" s="277" t="s">
        <v>235</v>
      </c>
      <c r="C180" s="291" t="s">
        <v>183</v>
      </c>
      <c r="D180" s="278">
        <v>0</v>
      </c>
      <c r="E180" s="391">
        <v>0</v>
      </c>
      <c r="F180" s="392">
        <v>0</v>
      </c>
      <c r="G180" s="539">
        <f t="shared" si="177"/>
        <v>0</v>
      </c>
      <c r="H180" s="379">
        <f t="shared" si="178"/>
        <v>0</v>
      </c>
      <c r="I180" s="379">
        <f t="shared" si="179"/>
        <v>0</v>
      </c>
      <c r="J180" s="379">
        <f t="shared" si="184"/>
        <v>0</v>
      </c>
      <c r="K180" s="379">
        <f t="shared" si="180"/>
        <v>0</v>
      </c>
      <c r="L180" s="328">
        <v>0.2409</v>
      </c>
      <c r="M180" s="526">
        <f t="shared" si="185"/>
        <v>0</v>
      </c>
      <c r="N180" s="379">
        <v>0</v>
      </c>
      <c r="O180" s="379">
        <f t="shared" si="186"/>
        <v>0</v>
      </c>
      <c r="P180" s="331">
        <f t="shared" si="187"/>
        <v>0</v>
      </c>
      <c r="Q180" s="451"/>
    </row>
    <row r="181" spans="1:17" ht="26.25" customHeight="1" thickBot="1" x14ac:dyDescent="0.25">
      <c r="A181" s="556"/>
      <c r="B181" s="280"/>
      <c r="C181" s="287"/>
      <c r="D181" s="282"/>
      <c r="E181" s="394"/>
      <c r="F181" s="395"/>
      <c r="G181" s="540">
        <f>SUM(G178:G180)</f>
        <v>0</v>
      </c>
      <c r="H181" s="380"/>
      <c r="I181" s="380"/>
      <c r="J181" s="380"/>
      <c r="K181" s="380"/>
      <c r="L181" s="555"/>
      <c r="M181" s="532"/>
      <c r="N181" s="380"/>
      <c r="O181" s="380"/>
      <c r="P181" s="350">
        <f>SUM(P178:P180)</f>
        <v>0</v>
      </c>
      <c r="Q181" s="451"/>
    </row>
    <row r="182" spans="1:17" ht="26.25" customHeight="1" x14ac:dyDescent="0.2">
      <c r="A182" s="706" t="s">
        <v>266</v>
      </c>
      <c r="B182" s="271">
        <v>1</v>
      </c>
      <c r="C182" s="288" t="s">
        <v>269</v>
      </c>
      <c r="D182" s="272">
        <v>0</v>
      </c>
      <c r="E182" s="387">
        <v>0</v>
      </c>
      <c r="F182" s="388">
        <v>0</v>
      </c>
      <c r="G182" s="537">
        <f t="shared" ref="G182:G184" si="188">E182*F182</f>
        <v>0</v>
      </c>
      <c r="H182" s="378">
        <f t="shared" ref="H182:H184" si="189">D182*E182</f>
        <v>0</v>
      </c>
      <c r="I182" s="378">
        <f t="shared" ref="I182:I184" si="190">H182/12</f>
        <v>0</v>
      </c>
      <c r="J182" s="378">
        <f t="shared" ref="J182:J184" si="191">H182*$J$9</f>
        <v>0</v>
      </c>
      <c r="K182" s="378">
        <f t="shared" ref="K182:K184" si="192">H182+I182+J182</f>
        <v>0</v>
      </c>
      <c r="L182" s="324">
        <v>0.2409</v>
      </c>
      <c r="M182" s="524">
        <f t="shared" ref="M182:M184" si="193">K182*L182</f>
        <v>0</v>
      </c>
      <c r="N182" s="378">
        <v>0</v>
      </c>
      <c r="O182" s="378">
        <f t="shared" ref="O182:O184" si="194">N182+M182+K182</f>
        <v>0</v>
      </c>
      <c r="P182" s="329">
        <f t="shared" ref="P182:P184" si="195">O182*F182</f>
        <v>0</v>
      </c>
      <c r="Q182" s="451"/>
    </row>
    <row r="183" spans="1:17" ht="26.25" customHeight="1" x14ac:dyDescent="0.2">
      <c r="A183" s="707"/>
      <c r="B183" s="273">
        <v>2</v>
      </c>
      <c r="C183" s="290" t="s">
        <v>269</v>
      </c>
      <c r="D183" s="274">
        <v>0</v>
      </c>
      <c r="E183" s="389">
        <v>0</v>
      </c>
      <c r="F183" s="390">
        <v>0</v>
      </c>
      <c r="G183" s="538">
        <f t="shared" si="188"/>
        <v>0</v>
      </c>
      <c r="H183" s="332">
        <f t="shared" si="189"/>
        <v>0</v>
      </c>
      <c r="I183" s="332">
        <f t="shared" si="190"/>
        <v>0</v>
      </c>
      <c r="J183" s="332">
        <f t="shared" si="191"/>
        <v>0</v>
      </c>
      <c r="K183" s="332">
        <f t="shared" si="192"/>
        <v>0</v>
      </c>
      <c r="L183" s="326">
        <v>0.2409</v>
      </c>
      <c r="M183" s="525">
        <f t="shared" si="193"/>
        <v>0</v>
      </c>
      <c r="N183" s="332">
        <v>0</v>
      </c>
      <c r="O183" s="332">
        <f t="shared" si="194"/>
        <v>0</v>
      </c>
      <c r="P183" s="330">
        <f t="shared" si="195"/>
        <v>0</v>
      </c>
      <c r="Q183" s="451"/>
    </row>
    <row r="184" spans="1:17" ht="26.25" customHeight="1" thickBot="1" x14ac:dyDescent="0.25">
      <c r="A184" s="708"/>
      <c r="B184" s="277">
        <v>3</v>
      </c>
      <c r="C184" s="291" t="s">
        <v>269</v>
      </c>
      <c r="D184" s="278">
        <v>0</v>
      </c>
      <c r="E184" s="391">
        <v>0</v>
      </c>
      <c r="F184" s="392">
        <v>0</v>
      </c>
      <c r="G184" s="539">
        <f t="shared" si="188"/>
        <v>0</v>
      </c>
      <c r="H184" s="379">
        <f t="shared" si="189"/>
        <v>0</v>
      </c>
      <c r="I184" s="379">
        <f t="shared" si="190"/>
        <v>0</v>
      </c>
      <c r="J184" s="379">
        <f t="shared" si="191"/>
        <v>0</v>
      </c>
      <c r="K184" s="379">
        <f t="shared" si="192"/>
        <v>0</v>
      </c>
      <c r="L184" s="328">
        <v>0.2409</v>
      </c>
      <c r="M184" s="526">
        <f t="shared" si="193"/>
        <v>0</v>
      </c>
      <c r="N184" s="379">
        <v>0</v>
      </c>
      <c r="O184" s="379">
        <f t="shared" si="194"/>
        <v>0</v>
      </c>
      <c r="P184" s="331">
        <f t="shared" si="195"/>
        <v>0</v>
      </c>
      <c r="Q184" s="451"/>
    </row>
    <row r="185" spans="1:17" ht="26.25" customHeight="1" thickBot="1" x14ac:dyDescent="0.25">
      <c r="A185" s="466"/>
      <c r="B185" s="280"/>
      <c r="C185" s="287"/>
      <c r="D185" s="282"/>
      <c r="E185" s="394"/>
      <c r="F185" s="395"/>
      <c r="G185" s="540">
        <f>SUM(G182:G184)</f>
        <v>0</v>
      </c>
      <c r="H185" s="380"/>
      <c r="I185" s="380"/>
      <c r="J185" s="380"/>
      <c r="K185" s="380"/>
      <c r="L185" s="555"/>
      <c r="M185" s="532"/>
      <c r="N185" s="380"/>
      <c r="O185" s="380"/>
      <c r="P185" s="350">
        <f>SUM(P182:P184)</f>
        <v>0</v>
      </c>
      <c r="Q185" s="451"/>
    </row>
    <row r="186" spans="1:17" ht="26.25" customHeight="1" x14ac:dyDescent="0.2">
      <c r="A186" s="706" t="s">
        <v>267</v>
      </c>
      <c r="B186" s="271">
        <v>1</v>
      </c>
      <c r="C186" s="288" t="s">
        <v>183</v>
      </c>
      <c r="D186" s="272">
        <v>0</v>
      </c>
      <c r="E186" s="387">
        <v>0</v>
      </c>
      <c r="F186" s="388">
        <v>0</v>
      </c>
      <c r="G186" s="537">
        <f t="shared" ref="G186:G187" si="196">E186*F186</f>
        <v>0</v>
      </c>
      <c r="H186" s="378">
        <f t="shared" ref="H186:H187" si="197">D186*E186</f>
        <v>0</v>
      </c>
      <c r="I186" s="378">
        <f t="shared" ref="I186:I188" si="198">H186/12</f>
        <v>0</v>
      </c>
      <c r="J186" s="378">
        <f t="shared" ref="J186:J188" si="199">H186*$J$9</f>
        <v>0</v>
      </c>
      <c r="K186" s="378">
        <f t="shared" ref="K186:K188" si="200">H186+I186+J186</f>
        <v>0</v>
      </c>
      <c r="L186" s="324">
        <v>0.2409</v>
      </c>
      <c r="M186" s="524">
        <f t="shared" ref="M186:M188" si="201">K186*L186</f>
        <v>0</v>
      </c>
      <c r="N186" s="378">
        <v>0</v>
      </c>
      <c r="O186" s="378">
        <f t="shared" ref="O186:O188" si="202">N186+M186+K186</f>
        <v>0</v>
      </c>
      <c r="P186" s="329">
        <f t="shared" ref="P186:P188" si="203">O186*F186</f>
        <v>0</v>
      </c>
      <c r="Q186" s="451"/>
    </row>
    <row r="187" spans="1:17" ht="26.25" customHeight="1" x14ac:dyDescent="0.2">
      <c r="A187" s="707"/>
      <c r="B187" s="273">
        <v>2</v>
      </c>
      <c r="C187" s="290" t="s">
        <v>183</v>
      </c>
      <c r="D187" s="274">
        <v>0</v>
      </c>
      <c r="E187" s="389">
        <v>0</v>
      </c>
      <c r="F187" s="390">
        <v>0</v>
      </c>
      <c r="G187" s="538">
        <f t="shared" si="196"/>
        <v>0</v>
      </c>
      <c r="H187" s="332">
        <f t="shared" si="197"/>
        <v>0</v>
      </c>
      <c r="I187" s="332">
        <f t="shared" si="198"/>
        <v>0</v>
      </c>
      <c r="J187" s="332">
        <f t="shared" si="199"/>
        <v>0</v>
      </c>
      <c r="K187" s="332">
        <f t="shared" si="200"/>
        <v>0</v>
      </c>
      <c r="L187" s="326">
        <v>0.2409</v>
      </c>
      <c r="M187" s="525">
        <f t="shared" si="201"/>
        <v>0</v>
      </c>
      <c r="N187" s="332">
        <v>0</v>
      </c>
      <c r="O187" s="332">
        <f t="shared" si="202"/>
        <v>0</v>
      </c>
      <c r="P187" s="330">
        <f t="shared" si="203"/>
        <v>0</v>
      </c>
      <c r="Q187" s="451"/>
    </row>
    <row r="188" spans="1:17" ht="26.25" customHeight="1" thickBot="1" x14ac:dyDescent="0.25">
      <c r="A188" s="708"/>
      <c r="B188" s="277" t="s">
        <v>235</v>
      </c>
      <c r="C188" s="291" t="s">
        <v>183</v>
      </c>
      <c r="D188" s="278">
        <v>0</v>
      </c>
      <c r="E188" s="391">
        <v>0</v>
      </c>
      <c r="F188" s="392">
        <v>0</v>
      </c>
      <c r="G188" s="539">
        <f>E188*F188</f>
        <v>0</v>
      </c>
      <c r="H188" s="379">
        <f>D188*E188</f>
        <v>0</v>
      </c>
      <c r="I188" s="379">
        <f t="shared" si="198"/>
        <v>0</v>
      </c>
      <c r="J188" s="379">
        <f t="shared" si="199"/>
        <v>0</v>
      </c>
      <c r="K188" s="379">
        <f t="shared" si="200"/>
        <v>0</v>
      </c>
      <c r="L188" s="328">
        <v>0.2409</v>
      </c>
      <c r="M188" s="526">
        <f t="shared" si="201"/>
        <v>0</v>
      </c>
      <c r="N188" s="379">
        <v>0</v>
      </c>
      <c r="O188" s="379">
        <f t="shared" si="202"/>
        <v>0</v>
      </c>
      <c r="P188" s="331">
        <f t="shared" si="203"/>
        <v>0</v>
      </c>
      <c r="Q188" s="451"/>
    </row>
    <row r="189" spans="1:17" ht="26.25" customHeight="1" thickBot="1" x14ac:dyDescent="0.25">
      <c r="A189" s="401"/>
      <c r="B189" s="280"/>
      <c r="C189" s="337"/>
      <c r="D189" s="282"/>
      <c r="E189" s="553"/>
      <c r="F189" s="554"/>
      <c r="G189" s="540">
        <f>SUM(G186:G188)</f>
        <v>0</v>
      </c>
      <c r="H189" s="396"/>
      <c r="I189" s="396"/>
      <c r="J189" s="396"/>
      <c r="K189" s="396"/>
      <c r="L189" s="397"/>
      <c r="M189" s="527"/>
      <c r="N189" s="396"/>
      <c r="O189" s="399"/>
      <c r="P189" s="350">
        <f>SUM(P186:P188)</f>
        <v>0</v>
      </c>
    </row>
    <row r="190" spans="1:17" ht="26.25" customHeight="1" x14ac:dyDescent="0.2">
      <c r="A190" s="709" t="s">
        <v>271</v>
      </c>
      <c r="B190" s="271">
        <v>1</v>
      </c>
      <c r="C190" s="288" t="s">
        <v>183</v>
      </c>
      <c r="D190" s="272">
        <v>0</v>
      </c>
      <c r="E190" s="378">
        <v>0</v>
      </c>
      <c r="F190" s="375">
        <v>0</v>
      </c>
      <c r="G190" s="537">
        <f>E190*F190</f>
        <v>0</v>
      </c>
      <c r="H190" s="378">
        <f>D190*E190</f>
        <v>0</v>
      </c>
      <c r="I190" s="378">
        <f>H190/12</f>
        <v>0</v>
      </c>
      <c r="J190" s="378">
        <f>H190*$J$9</f>
        <v>0</v>
      </c>
      <c r="K190" s="378">
        <f>H190+I190+J190</f>
        <v>0</v>
      </c>
      <c r="L190" s="324">
        <v>0.2409</v>
      </c>
      <c r="M190" s="524">
        <f>K190*L190</f>
        <v>0</v>
      </c>
      <c r="N190" s="378">
        <v>0</v>
      </c>
      <c r="O190" s="378">
        <f>K190+M190+N190</f>
        <v>0</v>
      </c>
      <c r="P190" s="329">
        <f>F190*O190</f>
        <v>0</v>
      </c>
      <c r="Q190" s="459"/>
    </row>
    <row r="191" spans="1:17" ht="26.25" customHeight="1" x14ac:dyDescent="0.2">
      <c r="A191" s="710"/>
      <c r="B191" s="273">
        <v>2</v>
      </c>
      <c r="C191" s="290" t="s">
        <v>183</v>
      </c>
      <c r="D191" s="274">
        <v>0</v>
      </c>
      <c r="E191" s="332">
        <v>0</v>
      </c>
      <c r="F191" s="376">
        <v>0</v>
      </c>
      <c r="G191" s="538">
        <f t="shared" ref="G191" si="204">E191*F191</f>
        <v>0</v>
      </c>
      <c r="H191" s="332">
        <f t="shared" ref="H191" si="205">D191*E191</f>
        <v>0</v>
      </c>
      <c r="I191" s="332">
        <f t="shared" ref="I191:I192" si="206">H191/12</f>
        <v>0</v>
      </c>
      <c r="J191" s="332">
        <f t="shared" ref="J191:J192" si="207">H191*$J$9</f>
        <v>0</v>
      </c>
      <c r="K191" s="332">
        <f t="shared" ref="K191:K192" si="208">H191+I191+J191</f>
        <v>0</v>
      </c>
      <c r="L191" s="326">
        <v>0.2409</v>
      </c>
      <c r="M191" s="525">
        <f t="shared" ref="M191:M192" si="209">K191*L191</f>
        <v>0</v>
      </c>
      <c r="N191" s="332">
        <v>0</v>
      </c>
      <c r="O191" s="332">
        <f t="shared" ref="O191:O192" si="210">K191+M191+N191</f>
        <v>0</v>
      </c>
      <c r="P191" s="330">
        <f t="shared" ref="P191:P192" si="211">F191*O191</f>
        <v>0</v>
      </c>
      <c r="Q191" s="459"/>
    </row>
    <row r="192" spans="1:17" ht="26.25" customHeight="1" thickBot="1" x14ac:dyDescent="0.25">
      <c r="A192" s="711"/>
      <c r="B192" s="277" t="s">
        <v>235</v>
      </c>
      <c r="C192" s="291" t="s">
        <v>183</v>
      </c>
      <c r="D192" s="278">
        <v>0</v>
      </c>
      <c r="E192" s="379">
        <v>0</v>
      </c>
      <c r="F192" s="377">
        <v>0</v>
      </c>
      <c r="G192" s="539">
        <f>E192*F192</f>
        <v>0</v>
      </c>
      <c r="H192" s="379">
        <f>D192*E192</f>
        <v>0</v>
      </c>
      <c r="I192" s="379">
        <f t="shared" si="206"/>
        <v>0</v>
      </c>
      <c r="J192" s="379">
        <f t="shared" si="207"/>
        <v>0</v>
      </c>
      <c r="K192" s="379">
        <f t="shared" si="208"/>
        <v>0</v>
      </c>
      <c r="L192" s="328">
        <v>0.2409</v>
      </c>
      <c r="M192" s="526">
        <f t="shared" si="209"/>
        <v>0</v>
      </c>
      <c r="N192" s="379">
        <v>0</v>
      </c>
      <c r="O192" s="379">
        <f t="shared" si="210"/>
        <v>0</v>
      </c>
      <c r="P192" s="331">
        <f t="shared" si="211"/>
        <v>0</v>
      </c>
      <c r="Q192" s="459"/>
    </row>
    <row r="193" spans="1:18" ht="26.25" customHeight="1" x14ac:dyDescent="0.2">
      <c r="A193" s="578"/>
      <c r="B193" s="271"/>
      <c r="C193" s="579"/>
      <c r="D193" s="272"/>
      <c r="E193" s="580"/>
      <c r="F193" s="581"/>
      <c r="G193" s="537">
        <f>SUM(G190:G192)</f>
        <v>0</v>
      </c>
      <c r="H193" s="582"/>
      <c r="I193" s="582"/>
      <c r="J193" s="582"/>
      <c r="K193" s="582"/>
      <c r="L193" s="583"/>
      <c r="M193" s="584"/>
      <c r="N193" s="582"/>
      <c r="O193" s="585"/>
      <c r="P193" s="586">
        <f>SUM(P190:P192)</f>
        <v>0</v>
      </c>
      <c r="Q193" s="459"/>
    </row>
    <row r="194" spans="1:18" ht="13.5" thickBot="1" x14ac:dyDescent="0.25">
      <c r="A194" s="727" t="s">
        <v>185</v>
      </c>
      <c r="B194" s="727"/>
      <c r="C194" s="727"/>
      <c r="D194" s="727"/>
      <c r="E194" s="310"/>
      <c r="F194" s="386"/>
      <c r="G194" s="402">
        <f>SUM(G125,G129,G133,G137,G141,G145,G149,G153,G157,G161,G165,G169,G173,G189,G177,G181,G185,G193)</f>
        <v>0</v>
      </c>
      <c r="H194" s="311"/>
      <c r="I194" s="311"/>
      <c r="J194" s="311"/>
      <c r="K194" s="311"/>
      <c r="L194" s="311"/>
      <c r="M194" s="311"/>
      <c r="N194" s="311"/>
      <c r="O194" s="311"/>
      <c r="P194" s="403">
        <f>SUM(P125,P129,P133,P137,P141,P145,P149,P153,P157,P161,P165,P169,P173,P189,P177,P181,P185,P193)</f>
        <v>0</v>
      </c>
      <c r="R194" s="254" t="s">
        <v>171</v>
      </c>
    </row>
    <row r="195" spans="1:18" s="559" customFormat="1" ht="18.75" thickBot="1" x14ac:dyDescent="0.3">
      <c r="A195" s="667" t="s">
        <v>201</v>
      </c>
      <c r="B195" s="668"/>
      <c r="C195" s="668"/>
      <c r="D195" s="669"/>
      <c r="E195" s="557" t="e">
        <f>P194/G194</f>
        <v>#DIV/0!</v>
      </c>
      <c r="F195" s="670"/>
      <c r="G195" s="670"/>
      <c r="H195" s="670"/>
      <c r="I195" s="670"/>
      <c r="J195" s="670"/>
      <c r="K195" s="670"/>
      <c r="L195" s="670"/>
      <c r="M195" s="670"/>
      <c r="N195" s="670"/>
      <c r="O195" s="670"/>
      <c r="P195" s="671"/>
      <c r="Q195" s="558"/>
    </row>
    <row r="196" spans="1:18" ht="13.5" thickBot="1" x14ac:dyDescent="0.25">
      <c r="A196" s="660" t="s">
        <v>261</v>
      </c>
      <c r="B196" s="661"/>
      <c r="C196" s="661"/>
      <c r="D196" s="661"/>
      <c r="E196" s="661"/>
      <c r="F196" s="426"/>
      <c r="G196" s="420"/>
      <c r="H196" s="421"/>
      <c r="I196" s="421"/>
      <c r="J196" s="421"/>
      <c r="K196" s="421"/>
      <c r="L196" s="421"/>
      <c r="M196" s="421"/>
      <c r="N196" s="421"/>
      <c r="O196" s="427"/>
      <c r="P196" s="428"/>
      <c r="R196" s="254" t="s">
        <v>171</v>
      </c>
    </row>
    <row r="197" spans="1:18" ht="23.25" customHeight="1" x14ac:dyDescent="0.2">
      <c r="A197" s="706" t="s">
        <v>64</v>
      </c>
      <c r="B197" s="343">
        <v>1</v>
      </c>
      <c r="C197" s="288" t="s">
        <v>280</v>
      </c>
      <c r="D197" s="272">
        <v>0</v>
      </c>
      <c r="E197" s="378">
        <v>0</v>
      </c>
      <c r="F197" s="375">
        <v>0</v>
      </c>
      <c r="G197" s="537">
        <f>E197*F197</f>
        <v>0</v>
      </c>
      <c r="H197" s="378">
        <f t="shared" ref="H197:H211" si="212">D197*E197</f>
        <v>0</v>
      </c>
      <c r="I197" s="378">
        <f t="shared" ref="I197:I211" si="213">H197/12</f>
        <v>0</v>
      </c>
      <c r="J197" s="378">
        <f>H197*$J$9</f>
        <v>0</v>
      </c>
      <c r="K197" s="378">
        <f t="shared" ref="K197:K211" si="214">H197+I197+J197</f>
        <v>0</v>
      </c>
      <c r="L197" s="324">
        <v>0.2409</v>
      </c>
      <c r="M197" s="524">
        <f>K197*L197</f>
        <v>0</v>
      </c>
      <c r="N197" s="378">
        <v>0</v>
      </c>
      <c r="O197" s="378">
        <f t="shared" ref="O197:O211" si="215">N197+M197+K197</f>
        <v>0</v>
      </c>
      <c r="P197" s="329">
        <f>O197*F197</f>
        <v>0</v>
      </c>
      <c r="R197" s="254" t="s">
        <v>171</v>
      </c>
    </row>
    <row r="198" spans="1:18" ht="21" customHeight="1" x14ac:dyDescent="0.2">
      <c r="A198" s="707"/>
      <c r="B198" s="344">
        <v>2</v>
      </c>
      <c r="C198" s="290" t="s">
        <v>280</v>
      </c>
      <c r="D198" s="274">
        <v>0</v>
      </c>
      <c r="E198" s="332">
        <v>0</v>
      </c>
      <c r="F198" s="376">
        <v>0</v>
      </c>
      <c r="G198" s="538">
        <f t="shared" ref="G198:G199" si="216">E198*F198</f>
        <v>0</v>
      </c>
      <c r="H198" s="332">
        <f t="shared" si="212"/>
        <v>0</v>
      </c>
      <c r="I198" s="332">
        <f t="shared" si="213"/>
        <v>0</v>
      </c>
      <c r="J198" s="332">
        <f t="shared" ref="J198:J211" si="217">H198*$J$9</f>
        <v>0</v>
      </c>
      <c r="K198" s="332">
        <f t="shared" si="214"/>
        <v>0</v>
      </c>
      <c r="L198" s="326">
        <v>0.2409</v>
      </c>
      <c r="M198" s="525">
        <f t="shared" ref="M198:M211" si="218">K198*L198</f>
        <v>0</v>
      </c>
      <c r="N198" s="332">
        <v>0</v>
      </c>
      <c r="O198" s="332">
        <f t="shared" si="215"/>
        <v>0</v>
      </c>
      <c r="P198" s="330">
        <f t="shared" ref="P198" si="219">O198*F198</f>
        <v>0</v>
      </c>
      <c r="R198" s="254" t="s">
        <v>171</v>
      </c>
    </row>
    <row r="199" spans="1:18" ht="22.5" customHeight="1" thickBot="1" x14ac:dyDescent="0.25">
      <c r="A199" s="708"/>
      <c r="B199" s="345" t="s">
        <v>235</v>
      </c>
      <c r="C199" s="291" t="s">
        <v>280</v>
      </c>
      <c r="D199" s="278">
        <v>0</v>
      </c>
      <c r="E199" s="379">
        <v>0</v>
      </c>
      <c r="F199" s="377">
        <v>0</v>
      </c>
      <c r="G199" s="539">
        <f t="shared" si="216"/>
        <v>0</v>
      </c>
      <c r="H199" s="379">
        <f t="shared" si="212"/>
        <v>0</v>
      </c>
      <c r="I199" s="379">
        <f t="shared" si="213"/>
        <v>0</v>
      </c>
      <c r="J199" s="379">
        <f t="shared" si="217"/>
        <v>0</v>
      </c>
      <c r="K199" s="379">
        <f t="shared" si="214"/>
        <v>0</v>
      </c>
      <c r="L199" s="328">
        <v>0.2409</v>
      </c>
      <c r="M199" s="526">
        <f t="shared" si="218"/>
        <v>0</v>
      </c>
      <c r="N199" s="379">
        <v>0</v>
      </c>
      <c r="O199" s="379">
        <f>N199+M199+K199</f>
        <v>0</v>
      </c>
      <c r="P199" s="331">
        <f>O199*F199</f>
        <v>0</v>
      </c>
      <c r="R199" s="254" t="s">
        <v>171</v>
      </c>
    </row>
    <row r="200" spans="1:18" ht="22.5" customHeight="1" thickBot="1" x14ac:dyDescent="0.25">
      <c r="A200" s="401"/>
      <c r="B200" s="393"/>
      <c r="C200" s="337"/>
      <c r="D200" s="282"/>
      <c r="E200" s="380"/>
      <c r="F200" s="381"/>
      <c r="G200" s="540">
        <f>SUM(G197:G199)</f>
        <v>0</v>
      </c>
      <c r="H200" s="396"/>
      <c r="I200" s="396"/>
      <c r="J200" s="380"/>
      <c r="K200" s="396"/>
      <c r="L200" s="397"/>
      <c r="M200" s="527"/>
      <c r="N200" s="396"/>
      <c r="O200" s="398"/>
      <c r="P200" s="350">
        <f>SUM(P197:P199)</f>
        <v>0</v>
      </c>
    </row>
    <row r="201" spans="1:18" ht="27.75" customHeight="1" x14ac:dyDescent="0.2">
      <c r="A201" s="706" t="s">
        <v>66</v>
      </c>
      <c r="B201" s="343">
        <v>1</v>
      </c>
      <c r="C201" s="288" t="s">
        <v>280</v>
      </c>
      <c r="D201" s="272">
        <v>0</v>
      </c>
      <c r="E201" s="378">
        <v>0</v>
      </c>
      <c r="F201" s="375">
        <v>0</v>
      </c>
      <c r="G201" s="537">
        <f>E201*F201</f>
        <v>0</v>
      </c>
      <c r="H201" s="378">
        <f t="shared" si="212"/>
        <v>0</v>
      </c>
      <c r="I201" s="378">
        <f t="shared" si="213"/>
        <v>0</v>
      </c>
      <c r="J201" s="378">
        <f t="shared" si="217"/>
        <v>0</v>
      </c>
      <c r="K201" s="378">
        <f t="shared" si="214"/>
        <v>0</v>
      </c>
      <c r="L201" s="324">
        <v>0.2409</v>
      </c>
      <c r="M201" s="524">
        <f t="shared" si="218"/>
        <v>0</v>
      </c>
      <c r="N201" s="378">
        <v>0</v>
      </c>
      <c r="O201" s="378">
        <f t="shared" si="215"/>
        <v>0</v>
      </c>
      <c r="P201" s="329">
        <f>O201*F201</f>
        <v>0</v>
      </c>
      <c r="R201" s="254" t="s">
        <v>171</v>
      </c>
    </row>
    <row r="202" spans="1:18" ht="22.5" customHeight="1" x14ac:dyDescent="0.2">
      <c r="A202" s="707"/>
      <c r="B202" s="344">
        <v>2</v>
      </c>
      <c r="C202" s="290" t="s">
        <v>280</v>
      </c>
      <c r="D202" s="274">
        <v>0</v>
      </c>
      <c r="E202" s="332">
        <v>0</v>
      </c>
      <c r="F202" s="376">
        <v>0</v>
      </c>
      <c r="G202" s="538">
        <f t="shared" ref="G202:G203" si="220">E202*F202</f>
        <v>0</v>
      </c>
      <c r="H202" s="332">
        <f t="shared" si="212"/>
        <v>0</v>
      </c>
      <c r="I202" s="332">
        <f t="shared" si="213"/>
        <v>0</v>
      </c>
      <c r="J202" s="332">
        <f t="shared" si="217"/>
        <v>0</v>
      </c>
      <c r="K202" s="332">
        <f t="shared" si="214"/>
        <v>0</v>
      </c>
      <c r="L202" s="326">
        <v>0.2409</v>
      </c>
      <c r="M202" s="525">
        <f t="shared" si="218"/>
        <v>0</v>
      </c>
      <c r="N202" s="332">
        <v>0</v>
      </c>
      <c r="O202" s="332">
        <f t="shared" si="215"/>
        <v>0</v>
      </c>
      <c r="P202" s="330">
        <f t="shared" ref="P202" si="221">O202*F202</f>
        <v>0</v>
      </c>
    </row>
    <row r="203" spans="1:18" ht="23.25" customHeight="1" thickBot="1" x14ac:dyDescent="0.25">
      <c r="A203" s="708"/>
      <c r="B203" s="345" t="s">
        <v>235</v>
      </c>
      <c r="C203" s="291" t="s">
        <v>280</v>
      </c>
      <c r="D203" s="278">
        <v>0</v>
      </c>
      <c r="E203" s="379">
        <v>0</v>
      </c>
      <c r="F203" s="377">
        <v>0</v>
      </c>
      <c r="G203" s="539">
        <f t="shared" si="220"/>
        <v>0</v>
      </c>
      <c r="H203" s="379">
        <f t="shared" si="212"/>
        <v>0</v>
      </c>
      <c r="I203" s="379">
        <f t="shared" si="213"/>
        <v>0</v>
      </c>
      <c r="J203" s="379">
        <f t="shared" si="217"/>
        <v>0</v>
      </c>
      <c r="K203" s="379">
        <f t="shared" si="214"/>
        <v>0</v>
      </c>
      <c r="L203" s="328">
        <v>0.2409</v>
      </c>
      <c r="M203" s="526">
        <f t="shared" si="218"/>
        <v>0</v>
      </c>
      <c r="N203" s="379">
        <v>0</v>
      </c>
      <c r="O203" s="379">
        <f t="shared" si="215"/>
        <v>0</v>
      </c>
      <c r="P203" s="331">
        <f>O203*F203</f>
        <v>0</v>
      </c>
    </row>
    <row r="204" spans="1:18" ht="23.25" customHeight="1" thickBot="1" x14ac:dyDescent="0.25">
      <c r="A204" s="401"/>
      <c r="B204" s="393"/>
      <c r="C204" s="337"/>
      <c r="D204" s="282"/>
      <c r="E204" s="380"/>
      <c r="F204" s="381"/>
      <c r="G204" s="540">
        <f>SUM(G201:G203)</f>
        <v>0</v>
      </c>
      <c r="H204" s="396"/>
      <c r="I204" s="396"/>
      <c r="J204" s="380"/>
      <c r="K204" s="396"/>
      <c r="L204" s="397"/>
      <c r="M204" s="527"/>
      <c r="N204" s="396"/>
      <c r="O204" s="398"/>
      <c r="P204" s="350">
        <f>SUM(P201:P203)</f>
        <v>0</v>
      </c>
    </row>
    <row r="205" spans="1:18" ht="23.45" customHeight="1" x14ac:dyDescent="0.2">
      <c r="A205" s="706" t="s">
        <v>10</v>
      </c>
      <c r="B205" s="343">
        <v>1</v>
      </c>
      <c r="C205" s="288" t="s">
        <v>280</v>
      </c>
      <c r="D205" s="272">
        <v>0</v>
      </c>
      <c r="E205" s="378">
        <v>0</v>
      </c>
      <c r="F205" s="375">
        <v>0</v>
      </c>
      <c r="G205" s="537">
        <f>E205*F205</f>
        <v>0</v>
      </c>
      <c r="H205" s="378">
        <f t="shared" si="212"/>
        <v>0</v>
      </c>
      <c r="I205" s="378">
        <f t="shared" si="213"/>
        <v>0</v>
      </c>
      <c r="J205" s="378">
        <f t="shared" si="217"/>
        <v>0</v>
      </c>
      <c r="K205" s="378">
        <f t="shared" si="214"/>
        <v>0</v>
      </c>
      <c r="L205" s="324">
        <v>0.2409</v>
      </c>
      <c r="M205" s="524">
        <f t="shared" si="218"/>
        <v>0</v>
      </c>
      <c r="N205" s="378">
        <v>0</v>
      </c>
      <c r="O205" s="378">
        <f t="shared" si="215"/>
        <v>0</v>
      </c>
      <c r="P205" s="329">
        <f>O205*F205</f>
        <v>0</v>
      </c>
    </row>
    <row r="206" spans="1:18" ht="26.45" customHeight="1" x14ac:dyDescent="0.2">
      <c r="A206" s="707"/>
      <c r="B206" s="344">
        <v>2</v>
      </c>
      <c r="C206" s="290" t="s">
        <v>280</v>
      </c>
      <c r="D206" s="274">
        <v>0</v>
      </c>
      <c r="E206" s="332">
        <v>0</v>
      </c>
      <c r="F206" s="376">
        <v>0</v>
      </c>
      <c r="G206" s="538">
        <f t="shared" ref="G206:G207" si="222">E206*F206</f>
        <v>0</v>
      </c>
      <c r="H206" s="332">
        <f t="shared" si="212"/>
        <v>0</v>
      </c>
      <c r="I206" s="332">
        <f t="shared" si="213"/>
        <v>0</v>
      </c>
      <c r="J206" s="332">
        <f t="shared" si="217"/>
        <v>0</v>
      </c>
      <c r="K206" s="332">
        <f t="shared" si="214"/>
        <v>0</v>
      </c>
      <c r="L206" s="326">
        <v>0.2409</v>
      </c>
      <c r="M206" s="525">
        <f t="shared" si="218"/>
        <v>0</v>
      </c>
      <c r="N206" s="332">
        <v>0</v>
      </c>
      <c r="O206" s="332">
        <f t="shared" si="215"/>
        <v>0</v>
      </c>
      <c r="P206" s="330">
        <f t="shared" ref="P206" si="223">O206*F206</f>
        <v>0</v>
      </c>
    </row>
    <row r="207" spans="1:18" ht="25.15" customHeight="1" thickBot="1" x14ac:dyDescent="0.25">
      <c r="A207" s="708"/>
      <c r="B207" s="345" t="s">
        <v>235</v>
      </c>
      <c r="C207" s="291" t="s">
        <v>280</v>
      </c>
      <c r="D207" s="278">
        <v>0</v>
      </c>
      <c r="E207" s="379">
        <v>0</v>
      </c>
      <c r="F207" s="377">
        <v>0</v>
      </c>
      <c r="G207" s="539">
        <f t="shared" si="222"/>
        <v>0</v>
      </c>
      <c r="H207" s="379">
        <f t="shared" si="212"/>
        <v>0</v>
      </c>
      <c r="I207" s="379">
        <f t="shared" si="213"/>
        <v>0</v>
      </c>
      <c r="J207" s="379">
        <f t="shared" si="217"/>
        <v>0</v>
      </c>
      <c r="K207" s="379">
        <f t="shared" si="214"/>
        <v>0</v>
      </c>
      <c r="L207" s="328">
        <v>0.2409</v>
      </c>
      <c r="M207" s="526">
        <f t="shared" si="218"/>
        <v>0</v>
      </c>
      <c r="N207" s="379">
        <v>0</v>
      </c>
      <c r="O207" s="379">
        <f>N207+M207+K207</f>
        <v>0</v>
      </c>
      <c r="P207" s="331">
        <f>O207*F207</f>
        <v>0</v>
      </c>
    </row>
    <row r="208" spans="1:18" ht="20.25" customHeight="1" thickBot="1" x14ac:dyDescent="0.25">
      <c r="A208" s="401"/>
      <c r="B208" s="393"/>
      <c r="C208" s="337"/>
      <c r="D208" s="282"/>
      <c r="E208" s="380"/>
      <c r="F208" s="381"/>
      <c r="G208" s="540">
        <f>SUM(G205:G207)</f>
        <v>0</v>
      </c>
      <c r="H208" s="396"/>
      <c r="I208" s="396"/>
      <c r="J208" s="380"/>
      <c r="K208" s="396"/>
      <c r="L208" s="397"/>
      <c r="M208" s="527"/>
      <c r="N208" s="396"/>
      <c r="O208" s="398"/>
      <c r="P208" s="350">
        <f>SUM(P205:P207)</f>
        <v>0</v>
      </c>
    </row>
    <row r="209" spans="1:17" ht="22.9" customHeight="1" x14ac:dyDescent="0.2">
      <c r="A209" s="706" t="s">
        <v>38</v>
      </c>
      <c r="B209" s="271">
        <v>1</v>
      </c>
      <c r="C209" s="288" t="s">
        <v>280</v>
      </c>
      <c r="D209" s="272">
        <v>0</v>
      </c>
      <c r="E209" s="378">
        <v>0</v>
      </c>
      <c r="F209" s="375">
        <v>0</v>
      </c>
      <c r="G209" s="537">
        <f>E209*F209</f>
        <v>0</v>
      </c>
      <c r="H209" s="378">
        <f t="shared" si="212"/>
        <v>0</v>
      </c>
      <c r="I209" s="378">
        <f t="shared" si="213"/>
        <v>0</v>
      </c>
      <c r="J209" s="378">
        <f>H209*$J$9</f>
        <v>0</v>
      </c>
      <c r="K209" s="378">
        <f t="shared" si="214"/>
        <v>0</v>
      </c>
      <c r="L209" s="324">
        <v>0.2409</v>
      </c>
      <c r="M209" s="524">
        <f t="shared" si="218"/>
        <v>0</v>
      </c>
      <c r="N209" s="378">
        <v>0</v>
      </c>
      <c r="O209" s="378">
        <f t="shared" si="215"/>
        <v>0</v>
      </c>
      <c r="P209" s="329">
        <f>O209*F209</f>
        <v>0</v>
      </c>
    </row>
    <row r="210" spans="1:17" ht="25.15" customHeight="1" x14ac:dyDescent="0.2">
      <c r="A210" s="707"/>
      <c r="B210" s="273">
        <v>2</v>
      </c>
      <c r="C210" s="290" t="s">
        <v>280</v>
      </c>
      <c r="D210" s="274">
        <v>0</v>
      </c>
      <c r="E210" s="332">
        <v>0</v>
      </c>
      <c r="F210" s="376">
        <v>0</v>
      </c>
      <c r="G210" s="538">
        <f t="shared" ref="G210:G211" si="224">E210*F210</f>
        <v>0</v>
      </c>
      <c r="H210" s="332">
        <f t="shared" si="212"/>
        <v>0</v>
      </c>
      <c r="I210" s="332">
        <f t="shared" si="213"/>
        <v>0</v>
      </c>
      <c r="J210" s="332">
        <f t="shared" si="217"/>
        <v>0</v>
      </c>
      <c r="K210" s="332">
        <f t="shared" si="214"/>
        <v>0</v>
      </c>
      <c r="L210" s="326">
        <v>0.2409</v>
      </c>
      <c r="M210" s="525">
        <f t="shared" si="218"/>
        <v>0</v>
      </c>
      <c r="N210" s="332">
        <v>0</v>
      </c>
      <c r="O210" s="332">
        <f t="shared" si="215"/>
        <v>0</v>
      </c>
      <c r="P210" s="330">
        <f t="shared" ref="P210" si="225">O210*F210</f>
        <v>0</v>
      </c>
    </row>
    <row r="211" spans="1:17" ht="25.9" customHeight="1" thickBot="1" x14ac:dyDescent="0.25">
      <c r="A211" s="708"/>
      <c r="B211" s="277" t="s">
        <v>235</v>
      </c>
      <c r="C211" s="291" t="s">
        <v>280</v>
      </c>
      <c r="D211" s="278">
        <v>0</v>
      </c>
      <c r="E211" s="379">
        <v>0</v>
      </c>
      <c r="F211" s="377">
        <v>0</v>
      </c>
      <c r="G211" s="539">
        <f t="shared" si="224"/>
        <v>0</v>
      </c>
      <c r="H211" s="379">
        <f t="shared" si="212"/>
        <v>0</v>
      </c>
      <c r="I211" s="379">
        <f t="shared" si="213"/>
        <v>0</v>
      </c>
      <c r="J211" s="379">
        <f t="shared" si="217"/>
        <v>0</v>
      </c>
      <c r="K211" s="379">
        <f t="shared" si="214"/>
        <v>0</v>
      </c>
      <c r="L211" s="328">
        <v>0.2409</v>
      </c>
      <c r="M211" s="526">
        <f t="shared" si="218"/>
        <v>0</v>
      </c>
      <c r="N211" s="379">
        <v>0</v>
      </c>
      <c r="O211" s="379">
        <f t="shared" si="215"/>
        <v>0</v>
      </c>
      <c r="P211" s="331">
        <f>O211*F211</f>
        <v>0</v>
      </c>
    </row>
    <row r="212" spans="1:17" ht="21" customHeight="1" thickBot="1" x14ac:dyDescent="0.25">
      <c r="A212" s="312"/>
      <c r="B212" s="293"/>
      <c r="C212" s="303"/>
      <c r="D212" s="295"/>
      <c r="E212" s="304"/>
      <c r="F212" s="304"/>
      <c r="G212" s="541">
        <f>SUM(G209:G211)</f>
        <v>0</v>
      </c>
      <c r="H212" s="313"/>
      <c r="I212" s="313"/>
      <c r="J212" s="313"/>
      <c r="K212" s="313"/>
      <c r="L212" s="314"/>
      <c r="M212" s="533"/>
      <c r="N212" s="313"/>
      <c r="O212" s="315"/>
      <c r="P212" s="349">
        <f>SUM(P209:P211)</f>
        <v>0</v>
      </c>
    </row>
    <row r="213" spans="1:17" ht="13.5" thickBot="1" x14ac:dyDescent="0.25">
      <c r="A213" s="665" t="s">
        <v>186</v>
      </c>
      <c r="B213" s="666"/>
      <c r="C213" s="666"/>
      <c r="D213" s="666"/>
      <c r="E213" s="310"/>
      <c r="F213" s="310"/>
      <c r="G213" s="402">
        <f>SUM(G200,G204,G208,G212)</f>
        <v>0</v>
      </c>
      <c r="H213" s="311"/>
      <c r="I213" s="311"/>
      <c r="J213" s="311"/>
      <c r="K213" s="311"/>
      <c r="L213" s="311"/>
      <c r="M213" s="311"/>
      <c r="N213" s="311"/>
      <c r="O213" s="311"/>
      <c r="P213" s="403">
        <f>SUM(P200,P204,P208,P212)</f>
        <v>0</v>
      </c>
    </row>
    <row r="214" spans="1:17" s="559" customFormat="1" ht="18.75" thickBot="1" x14ac:dyDescent="0.3">
      <c r="A214" s="667" t="s">
        <v>201</v>
      </c>
      <c r="B214" s="668"/>
      <c r="C214" s="668"/>
      <c r="D214" s="669"/>
      <c r="E214" s="557" t="e">
        <f>P213/G213</f>
        <v>#DIV/0!</v>
      </c>
      <c r="F214" s="670"/>
      <c r="G214" s="670"/>
      <c r="H214" s="670"/>
      <c r="I214" s="670"/>
      <c r="J214" s="670"/>
      <c r="K214" s="670"/>
      <c r="L214" s="670"/>
      <c r="M214" s="670"/>
      <c r="N214" s="670"/>
      <c r="O214" s="670"/>
      <c r="P214" s="671"/>
      <c r="Q214" s="558"/>
    </row>
    <row r="215" spans="1:17" ht="13.5" thickBot="1" x14ac:dyDescent="0.25">
      <c r="A215" s="660" t="s">
        <v>262</v>
      </c>
      <c r="B215" s="661"/>
      <c r="C215" s="661"/>
      <c r="D215" s="661"/>
      <c r="E215" s="661"/>
      <c r="F215" s="420"/>
      <c r="G215" s="420"/>
      <c r="H215" s="421"/>
      <c r="I215" s="421"/>
      <c r="J215" s="421"/>
      <c r="K215" s="421"/>
      <c r="L215" s="421"/>
      <c r="M215" s="421"/>
      <c r="N215" s="421"/>
      <c r="O215" s="421"/>
      <c r="P215" s="421"/>
    </row>
    <row r="216" spans="1:17" ht="29.25" customHeight="1" x14ac:dyDescent="0.2">
      <c r="A216" s="662" t="s">
        <v>234</v>
      </c>
      <c r="B216" s="343">
        <v>1</v>
      </c>
      <c r="C216" s="288" t="s">
        <v>233</v>
      </c>
      <c r="D216" s="272">
        <v>0</v>
      </c>
      <c r="E216" s="387">
        <v>0</v>
      </c>
      <c r="F216" s="388">
        <v>0</v>
      </c>
      <c r="G216" s="537">
        <f>E216*F216</f>
        <v>0</v>
      </c>
      <c r="H216" s="378">
        <f t="shared" ref="H216:H218" si="226">D216*E216</f>
        <v>0</v>
      </c>
      <c r="I216" s="378">
        <f t="shared" ref="I216:I218" si="227">H216/12</f>
        <v>0</v>
      </c>
      <c r="J216" s="378">
        <f>H216*$J$9</f>
        <v>0</v>
      </c>
      <c r="K216" s="378">
        <f t="shared" ref="K216:K218" si="228">H216+I216+J216</f>
        <v>0</v>
      </c>
      <c r="L216" s="324">
        <v>0.2409</v>
      </c>
      <c r="M216" s="524">
        <f>K216*L216</f>
        <v>0</v>
      </c>
      <c r="N216" s="378">
        <v>0</v>
      </c>
      <c r="O216" s="378">
        <f>N216+M216+K216</f>
        <v>0</v>
      </c>
      <c r="P216" s="329">
        <f>O216*F216</f>
        <v>0</v>
      </c>
    </row>
    <row r="217" spans="1:17" ht="30.75" customHeight="1" x14ac:dyDescent="0.2">
      <c r="A217" s="663"/>
      <c r="B217" s="344">
        <v>2</v>
      </c>
      <c r="C217" s="290" t="s">
        <v>233</v>
      </c>
      <c r="D217" s="274">
        <v>0</v>
      </c>
      <c r="E217" s="389">
        <v>0</v>
      </c>
      <c r="F217" s="390">
        <v>0</v>
      </c>
      <c r="G217" s="538">
        <f t="shared" ref="G217:G218" si="229">E217*F217</f>
        <v>0</v>
      </c>
      <c r="H217" s="332">
        <f t="shared" si="226"/>
        <v>0</v>
      </c>
      <c r="I217" s="332">
        <f t="shared" si="227"/>
        <v>0</v>
      </c>
      <c r="J217" s="332">
        <f t="shared" ref="J217:J218" si="230">H217*$J$9</f>
        <v>0</v>
      </c>
      <c r="K217" s="332">
        <f t="shared" si="228"/>
        <v>0</v>
      </c>
      <c r="L217" s="326">
        <v>0.2409</v>
      </c>
      <c r="M217" s="525">
        <f t="shared" ref="M217:M218" si="231">K217*L217</f>
        <v>0</v>
      </c>
      <c r="N217" s="332">
        <v>0</v>
      </c>
      <c r="O217" s="332">
        <f>N217+M217+K217</f>
        <v>0</v>
      </c>
      <c r="P217" s="330">
        <f t="shared" ref="P217" si="232">O217*F217</f>
        <v>0</v>
      </c>
    </row>
    <row r="218" spans="1:17" ht="28.5" customHeight="1" thickBot="1" x14ac:dyDescent="0.25">
      <c r="A218" s="664"/>
      <c r="B218" s="345" t="s">
        <v>235</v>
      </c>
      <c r="C218" s="291" t="s">
        <v>233</v>
      </c>
      <c r="D218" s="278">
        <v>0</v>
      </c>
      <c r="E218" s="391">
        <v>0</v>
      </c>
      <c r="F218" s="392">
        <v>0</v>
      </c>
      <c r="G218" s="539">
        <f t="shared" si="229"/>
        <v>0</v>
      </c>
      <c r="H218" s="379">
        <f t="shared" si="226"/>
        <v>0</v>
      </c>
      <c r="I218" s="379">
        <f t="shared" si="227"/>
        <v>0</v>
      </c>
      <c r="J218" s="379">
        <f t="shared" si="230"/>
        <v>0</v>
      </c>
      <c r="K218" s="379">
        <f t="shared" si="228"/>
        <v>0</v>
      </c>
      <c r="L218" s="328">
        <v>0.2409</v>
      </c>
      <c r="M218" s="526">
        <f t="shared" si="231"/>
        <v>0</v>
      </c>
      <c r="N218" s="379">
        <v>0</v>
      </c>
      <c r="O218" s="379">
        <f>N218+M218+K218</f>
        <v>0</v>
      </c>
      <c r="P218" s="331">
        <f>O218*F218</f>
        <v>0</v>
      </c>
    </row>
    <row r="219" spans="1:17" ht="13.5" thickBot="1" x14ac:dyDescent="0.25">
      <c r="A219" s="665" t="s">
        <v>249</v>
      </c>
      <c r="B219" s="666"/>
      <c r="C219" s="666"/>
      <c r="D219" s="666"/>
      <c r="E219" s="310"/>
      <c r="F219" s="310"/>
      <c r="G219" s="402">
        <f>SUM(G216:G218)</f>
        <v>0</v>
      </c>
      <c r="H219" s="311"/>
      <c r="I219" s="311"/>
      <c r="J219" s="311"/>
      <c r="K219" s="311"/>
      <c r="L219" s="311"/>
      <c r="M219" s="311"/>
      <c r="N219" s="311"/>
      <c r="O219" s="311"/>
      <c r="P219" s="403">
        <f>SUM(P216:P218)</f>
        <v>0</v>
      </c>
    </row>
    <row r="220" spans="1:17" s="559" customFormat="1" ht="18.75" thickBot="1" x14ac:dyDescent="0.3">
      <c r="A220" s="667" t="s">
        <v>201</v>
      </c>
      <c r="B220" s="668"/>
      <c r="C220" s="668"/>
      <c r="D220" s="669"/>
      <c r="E220" s="557" t="e">
        <f>P219/G219</f>
        <v>#DIV/0!</v>
      </c>
      <c r="F220" s="670"/>
      <c r="G220" s="670"/>
      <c r="H220" s="670"/>
      <c r="I220" s="670"/>
      <c r="J220" s="670"/>
      <c r="K220" s="670"/>
      <c r="L220" s="670"/>
      <c r="M220" s="670"/>
      <c r="N220" s="670"/>
      <c r="O220" s="670"/>
      <c r="P220" s="671"/>
      <c r="Q220" s="558"/>
    </row>
    <row r="222" spans="1:17" x14ac:dyDescent="0.2">
      <c r="A222" s="673" t="s">
        <v>187</v>
      </c>
      <c r="B222" s="673"/>
      <c r="C222" s="673"/>
      <c r="D222" s="673"/>
      <c r="E222" s="673"/>
      <c r="F222" s="673"/>
      <c r="G222" s="673"/>
      <c r="H222" s="673"/>
      <c r="I222" s="673"/>
      <c r="J222" s="673"/>
      <c r="K222" s="673"/>
      <c r="L222" s="673"/>
      <c r="M222" s="673"/>
      <c r="N222" s="673"/>
      <c r="O222" s="673"/>
      <c r="P222" s="673"/>
    </row>
    <row r="223" spans="1:17" x14ac:dyDescent="0.2">
      <c r="A223" s="659" t="s">
        <v>188</v>
      </c>
      <c r="B223" s="659"/>
      <c r="C223" s="659"/>
      <c r="D223" s="659"/>
      <c r="E223" s="659"/>
      <c r="F223" s="659"/>
      <c r="G223" s="659"/>
      <c r="H223" s="659"/>
      <c r="I223" s="659"/>
      <c r="J223" s="659"/>
      <c r="K223" s="659"/>
      <c r="L223" s="659"/>
      <c r="M223" s="659"/>
      <c r="N223" s="659"/>
      <c r="O223" s="659"/>
      <c r="P223" s="659"/>
    </row>
    <row r="224" spans="1:17" x14ac:dyDescent="0.2">
      <c r="A224" s="659" t="s">
        <v>207</v>
      </c>
      <c r="B224" s="659"/>
      <c r="C224" s="659"/>
      <c r="D224" s="659"/>
      <c r="E224" s="659"/>
      <c r="F224" s="659"/>
      <c r="G224" s="659"/>
      <c r="H224" s="659"/>
      <c r="I224" s="659"/>
      <c r="J224" s="659"/>
      <c r="K224" s="659"/>
      <c r="L224" s="659"/>
      <c r="M224" s="659"/>
      <c r="N224" s="659"/>
      <c r="O224" s="659"/>
      <c r="P224" s="659"/>
    </row>
    <row r="225" spans="1:16" x14ac:dyDescent="0.2">
      <c r="A225" s="659" t="s">
        <v>323</v>
      </c>
      <c r="B225" s="659"/>
      <c r="C225" s="659"/>
      <c r="D225" s="659"/>
      <c r="E225" s="659"/>
      <c r="F225" s="659"/>
      <c r="G225" s="659"/>
      <c r="H225" s="659"/>
      <c r="I225" s="659"/>
      <c r="J225" s="659"/>
      <c r="K225" s="659"/>
      <c r="L225" s="659"/>
      <c r="M225" s="659"/>
      <c r="N225" s="659"/>
      <c r="O225" s="659"/>
      <c r="P225" s="659"/>
    </row>
    <row r="226" spans="1:16" x14ac:dyDescent="0.2">
      <c r="A226" s="659" t="s">
        <v>189</v>
      </c>
      <c r="B226" s="659"/>
      <c r="C226" s="659"/>
      <c r="D226" s="659"/>
      <c r="E226" s="659"/>
      <c r="F226" s="659"/>
      <c r="G226" s="659"/>
      <c r="H226" s="659"/>
      <c r="I226" s="659"/>
      <c r="J226" s="659"/>
      <c r="K226" s="659"/>
      <c r="L226" s="659"/>
      <c r="M226" s="659"/>
      <c r="N226" s="659"/>
      <c r="O226" s="659"/>
      <c r="P226" s="659"/>
    </row>
    <row r="227" spans="1:16" x14ac:dyDescent="0.2">
      <c r="A227" s="659" t="s">
        <v>202</v>
      </c>
      <c r="B227" s="659"/>
      <c r="C227" s="659"/>
      <c r="D227" s="659"/>
      <c r="E227" s="659"/>
      <c r="F227" s="659"/>
      <c r="G227" s="659"/>
      <c r="H227" s="659"/>
      <c r="I227" s="659"/>
      <c r="J227" s="659"/>
      <c r="K227" s="659"/>
      <c r="L227" s="659"/>
      <c r="M227" s="659"/>
      <c r="N227" s="659"/>
      <c r="O227" s="659"/>
      <c r="P227" s="659"/>
    </row>
    <row r="228" spans="1:16" x14ac:dyDescent="0.2">
      <c r="A228" s="659" t="s">
        <v>208</v>
      </c>
      <c r="B228" s="659"/>
      <c r="C228" s="659"/>
      <c r="D228" s="659"/>
      <c r="E228" s="659"/>
      <c r="F228" s="659"/>
      <c r="G228" s="659"/>
      <c r="H228" s="659"/>
      <c r="I228" s="659"/>
      <c r="J228" s="659"/>
      <c r="K228" s="659"/>
      <c r="L228" s="659"/>
      <c r="M228" s="659"/>
      <c r="N228" s="659"/>
      <c r="O228" s="659"/>
      <c r="P228" s="659"/>
    </row>
    <row r="229" spans="1:16" x14ac:dyDescent="0.2">
      <c r="A229" s="659" t="s">
        <v>209</v>
      </c>
      <c r="B229" s="659"/>
      <c r="C229" s="659"/>
      <c r="D229" s="659"/>
      <c r="E229" s="659"/>
      <c r="F229" s="659"/>
      <c r="G229" s="659"/>
      <c r="H229" s="659"/>
      <c r="I229" s="659"/>
      <c r="J229" s="659"/>
      <c r="K229" s="659"/>
      <c r="L229" s="659"/>
      <c r="M229" s="659"/>
      <c r="N229" s="659"/>
      <c r="O229" s="659"/>
      <c r="P229" s="659"/>
    </row>
    <row r="230" spans="1:16" x14ac:dyDescent="0.2">
      <c r="A230" s="659" t="s">
        <v>210</v>
      </c>
      <c r="B230" s="659"/>
      <c r="C230" s="659"/>
      <c r="D230" s="659"/>
      <c r="E230" s="659"/>
      <c r="F230" s="659"/>
      <c r="G230" s="659"/>
      <c r="H230" s="659"/>
      <c r="I230" s="659"/>
      <c r="J230" s="659"/>
      <c r="K230" s="659"/>
      <c r="L230" s="659"/>
      <c r="M230" s="659"/>
      <c r="N230" s="659"/>
      <c r="O230" s="659"/>
      <c r="P230" s="659"/>
    </row>
    <row r="231" spans="1:16" x14ac:dyDescent="0.2">
      <c r="A231" s="659" t="s">
        <v>211</v>
      </c>
      <c r="B231" s="659"/>
      <c r="C231" s="659"/>
      <c r="D231" s="659"/>
      <c r="E231" s="659"/>
      <c r="F231" s="659"/>
      <c r="G231" s="659"/>
      <c r="H231" s="659"/>
      <c r="I231" s="659"/>
      <c r="J231" s="659"/>
      <c r="K231" s="659"/>
      <c r="L231" s="659"/>
      <c r="M231" s="659"/>
      <c r="N231" s="659"/>
      <c r="O231" s="659"/>
      <c r="P231" s="659"/>
    </row>
    <row r="232" spans="1:16" x14ac:dyDescent="0.2">
      <c r="A232" s="659" t="s">
        <v>212</v>
      </c>
      <c r="B232" s="659"/>
      <c r="C232" s="659"/>
      <c r="D232" s="659"/>
      <c r="E232" s="659"/>
      <c r="F232" s="659"/>
      <c r="G232" s="659"/>
      <c r="H232" s="659"/>
      <c r="I232" s="659"/>
      <c r="J232" s="659"/>
      <c r="K232" s="659"/>
      <c r="L232" s="659"/>
      <c r="M232" s="659"/>
      <c r="N232" s="659"/>
      <c r="O232" s="659"/>
      <c r="P232" s="659"/>
    </row>
    <row r="233" spans="1:16" x14ac:dyDescent="0.2">
      <c r="A233" s="659" t="s">
        <v>213</v>
      </c>
      <c r="B233" s="659"/>
      <c r="C233" s="659"/>
      <c r="D233" s="659"/>
      <c r="E233" s="659"/>
      <c r="F233" s="659"/>
      <c r="G233" s="659"/>
      <c r="H233" s="659"/>
      <c r="I233" s="659"/>
      <c r="J233" s="659"/>
      <c r="K233" s="659"/>
      <c r="L233" s="659"/>
      <c r="M233" s="659"/>
      <c r="N233" s="659"/>
      <c r="O233" s="659"/>
      <c r="P233" s="659"/>
    </row>
    <row r="234" spans="1:16" ht="24.75" customHeight="1" x14ac:dyDescent="0.2">
      <c r="A234" s="672" t="s">
        <v>203</v>
      </c>
      <c r="B234" s="672"/>
      <c r="C234" s="672"/>
      <c r="D234" s="672"/>
      <c r="E234" s="672"/>
      <c r="F234" s="672"/>
      <c r="G234" s="672"/>
      <c r="H234" s="672"/>
      <c r="I234" s="672"/>
      <c r="J234" s="672"/>
      <c r="K234" s="672"/>
      <c r="L234" s="672"/>
      <c r="M234" s="672"/>
      <c r="N234" s="672"/>
      <c r="O234" s="672"/>
      <c r="P234" s="672"/>
    </row>
    <row r="235" spans="1:16" x14ac:dyDescent="0.2">
      <c r="A235" s="659" t="s">
        <v>204</v>
      </c>
      <c r="B235" s="659"/>
      <c r="C235" s="659"/>
      <c r="D235" s="659"/>
      <c r="E235" s="659"/>
      <c r="F235" s="659"/>
      <c r="G235" s="659"/>
      <c r="H235" s="659"/>
      <c r="I235" s="659"/>
      <c r="J235" s="659"/>
      <c r="K235" s="659"/>
      <c r="L235" s="659"/>
      <c r="M235" s="659"/>
      <c r="N235" s="659"/>
      <c r="O235" s="659"/>
      <c r="P235" s="659"/>
    </row>
    <row r="236" spans="1:16" x14ac:dyDescent="0.2">
      <c r="A236" s="659" t="s">
        <v>205</v>
      </c>
      <c r="B236" s="659"/>
      <c r="C236" s="659"/>
      <c r="D236" s="659"/>
      <c r="E236" s="659"/>
      <c r="F236" s="659"/>
      <c r="G236" s="659"/>
      <c r="H236" s="659"/>
      <c r="I236" s="659"/>
      <c r="J236" s="659"/>
      <c r="K236" s="659"/>
      <c r="L236" s="659"/>
      <c r="M236" s="659"/>
      <c r="N236" s="659"/>
      <c r="O236" s="659"/>
      <c r="P236" s="659"/>
    </row>
    <row r="237" spans="1:16" x14ac:dyDescent="0.2">
      <c r="A237" s="659" t="s">
        <v>206</v>
      </c>
      <c r="B237" s="659"/>
      <c r="C237" s="659"/>
      <c r="D237" s="659"/>
      <c r="E237" s="659"/>
      <c r="F237" s="659"/>
      <c r="G237" s="659"/>
      <c r="H237" s="659"/>
      <c r="I237" s="659"/>
      <c r="J237" s="659"/>
      <c r="K237" s="659"/>
      <c r="L237" s="659"/>
      <c r="M237" s="659"/>
      <c r="N237" s="659"/>
      <c r="O237" s="659"/>
      <c r="P237" s="659"/>
    </row>
    <row r="238" spans="1:16" x14ac:dyDescent="0.2">
      <c r="A238" s="659" t="s">
        <v>214</v>
      </c>
      <c r="B238" s="659"/>
      <c r="C238" s="659"/>
      <c r="D238" s="659"/>
      <c r="E238" s="659"/>
      <c r="F238" s="659"/>
      <c r="G238" s="659"/>
      <c r="H238" s="659"/>
      <c r="I238" s="659"/>
      <c r="J238" s="659"/>
      <c r="K238" s="659"/>
      <c r="L238" s="659"/>
      <c r="M238" s="659"/>
      <c r="N238" s="659"/>
      <c r="O238" s="659"/>
      <c r="P238" s="659"/>
    </row>
    <row r="256" spans="2:18" s="252" customFormat="1" ht="30" customHeight="1" x14ac:dyDescent="0.2">
      <c r="B256" s="253"/>
      <c r="C256" s="254"/>
      <c r="D256" s="255"/>
      <c r="E256" s="255"/>
      <c r="F256" s="255"/>
      <c r="G256" s="255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4"/>
    </row>
    <row r="257" spans="2:18" s="252" customFormat="1" ht="18" customHeight="1" x14ac:dyDescent="0.2">
      <c r="B257" s="253"/>
      <c r="C257" s="254"/>
      <c r="D257" s="255"/>
      <c r="E257" s="255"/>
      <c r="F257" s="255"/>
      <c r="G257" s="255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4"/>
    </row>
  </sheetData>
  <mergeCells count="101">
    <mergeCell ref="A214:D214"/>
    <mergeCell ref="F89:P89"/>
    <mergeCell ref="F120:P120"/>
    <mergeCell ref="F195:P195"/>
    <mergeCell ref="F214:P214"/>
    <mergeCell ref="A103:A105"/>
    <mergeCell ref="A120:D120"/>
    <mergeCell ref="A195:D195"/>
    <mergeCell ref="A197:A199"/>
    <mergeCell ref="A201:A203"/>
    <mergeCell ref="A205:A207"/>
    <mergeCell ref="A209:A211"/>
    <mergeCell ref="A213:D213"/>
    <mergeCell ref="A162:A164"/>
    <mergeCell ref="A170:A172"/>
    <mergeCell ref="A174:A176"/>
    <mergeCell ref="A194:D194"/>
    <mergeCell ref="A196:E196"/>
    <mergeCell ref="A150:A152"/>
    <mergeCell ref="A154:A156"/>
    <mergeCell ref="A158:A160"/>
    <mergeCell ref="A166:A168"/>
    <mergeCell ref="A142:A144"/>
    <mergeCell ref="A146:A148"/>
    <mergeCell ref="A36:A38"/>
    <mergeCell ref="A48:A50"/>
    <mergeCell ref="A40:A42"/>
    <mergeCell ref="A44:A46"/>
    <mergeCell ref="A52:A54"/>
    <mergeCell ref="A56:A58"/>
    <mergeCell ref="A60:A62"/>
    <mergeCell ref="A64:A66"/>
    <mergeCell ref="A68:A70"/>
    <mergeCell ref="A72:A74"/>
    <mergeCell ref="A76:A78"/>
    <mergeCell ref="A178:A180"/>
    <mergeCell ref="A182:A184"/>
    <mergeCell ref="A186:A188"/>
    <mergeCell ref="A80:A82"/>
    <mergeCell ref="A84:A86"/>
    <mergeCell ref="A190:A192"/>
    <mergeCell ref="A134:A136"/>
    <mergeCell ref="A99:A101"/>
    <mergeCell ref="A107:A109"/>
    <mergeCell ref="A122:A124"/>
    <mergeCell ref="A126:A128"/>
    <mergeCell ref="A130:A132"/>
    <mergeCell ref="A88:D88"/>
    <mergeCell ref="A90:D90"/>
    <mergeCell ref="A91:A93"/>
    <mergeCell ref="A95:A97"/>
    <mergeCell ref="A89:D89"/>
    <mergeCell ref="A111:A113"/>
    <mergeCell ref="A115:A117"/>
    <mergeCell ref="A119:D119"/>
    <mergeCell ref="A121:E121"/>
    <mergeCell ref="A138:A140"/>
    <mergeCell ref="A9:I9"/>
    <mergeCell ref="M2:P2"/>
    <mergeCell ref="I3:P3"/>
    <mergeCell ref="B6:P6"/>
    <mergeCell ref="B7:P7"/>
    <mergeCell ref="A20:A22"/>
    <mergeCell ref="A24:A26"/>
    <mergeCell ref="A32:A34"/>
    <mergeCell ref="A16:A18"/>
    <mergeCell ref="F10:F12"/>
    <mergeCell ref="G10:G12"/>
    <mergeCell ref="A14:P14"/>
    <mergeCell ref="A15:P15"/>
    <mergeCell ref="H10:N10"/>
    <mergeCell ref="O10:P11"/>
    <mergeCell ref="A10:A12"/>
    <mergeCell ref="B10:B12"/>
    <mergeCell ref="C10:C12"/>
    <mergeCell ref="D10:D12"/>
    <mergeCell ref="E10:E12"/>
    <mergeCell ref="A28:A30"/>
    <mergeCell ref="A5:P5"/>
    <mergeCell ref="A236:P236"/>
    <mergeCell ref="A237:P237"/>
    <mergeCell ref="A238:P238"/>
    <mergeCell ref="A215:E215"/>
    <mergeCell ref="A216:A218"/>
    <mergeCell ref="A219:D219"/>
    <mergeCell ref="A220:D220"/>
    <mergeCell ref="F220:P220"/>
    <mergeCell ref="A231:P231"/>
    <mergeCell ref="A232:P232"/>
    <mergeCell ref="A233:P233"/>
    <mergeCell ref="A234:P234"/>
    <mergeCell ref="A235:P235"/>
    <mergeCell ref="A226:P226"/>
    <mergeCell ref="A227:P227"/>
    <mergeCell ref="A228:P228"/>
    <mergeCell ref="A229:P229"/>
    <mergeCell ref="A230:P230"/>
    <mergeCell ref="A222:P222"/>
    <mergeCell ref="A223:P223"/>
    <mergeCell ref="A224:P224"/>
    <mergeCell ref="A225:P225"/>
  </mergeCells>
  <pageMargins left="0" right="0" top="0.39370078740157483" bottom="0.23622047244094491" header="0.23622047244094491" footer="0.15748031496062992"/>
  <pageSetup paperSize="9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59" workbookViewId="0">
      <selection activeCell="B88" sqref="B88"/>
    </sheetView>
  </sheetViews>
  <sheetFormatPr defaultRowHeight="12.75" x14ac:dyDescent="0.2"/>
  <cols>
    <col min="1" max="1" width="6.85546875" customWidth="1"/>
    <col min="2" max="2" width="38.140625" customWidth="1"/>
    <col min="3" max="3" width="17.5703125" style="3" customWidth="1"/>
    <col min="4" max="4" width="13.7109375" style="3" customWidth="1"/>
    <col min="5" max="5" width="15.7109375" customWidth="1"/>
    <col min="6" max="6" width="12.7109375" customWidth="1"/>
    <col min="7" max="7" width="15.85546875" customWidth="1"/>
    <col min="8" max="8" width="19.28515625" customWidth="1"/>
    <col min="9" max="9" width="15.5703125" customWidth="1"/>
    <col min="10" max="10" width="15.85546875" customWidth="1"/>
    <col min="11" max="11" width="13.7109375" customWidth="1"/>
  </cols>
  <sheetData>
    <row r="1" spans="1:11" x14ac:dyDescent="0.2">
      <c r="A1" s="507"/>
      <c r="B1" s="507"/>
      <c r="C1" s="508"/>
      <c r="D1" s="508"/>
      <c r="E1" s="613"/>
      <c r="F1" s="732"/>
      <c r="J1" s="430"/>
      <c r="K1" s="430"/>
    </row>
    <row r="2" spans="1:11" x14ac:dyDescent="0.2">
      <c r="A2" s="507"/>
      <c r="B2" s="507"/>
      <c r="C2" s="508"/>
      <c r="D2" s="508"/>
      <c r="E2" s="615"/>
      <c r="F2" s="615"/>
      <c r="J2" s="431"/>
      <c r="K2" s="431"/>
    </row>
    <row r="3" spans="1:11" ht="12" customHeight="1" x14ac:dyDescent="0.2">
      <c r="A3" s="507"/>
      <c r="B3" s="507"/>
      <c r="C3" s="508"/>
      <c r="D3" s="508"/>
      <c r="E3" s="507"/>
      <c r="F3" s="507"/>
    </row>
    <row r="4" spans="1:11" ht="18.600000000000001" customHeight="1" x14ac:dyDescent="0.25">
      <c r="A4" s="731" t="s">
        <v>259</v>
      </c>
      <c r="B4" s="731"/>
      <c r="C4" s="731"/>
      <c r="D4" s="731"/>
      <c r="E4" s="731"/>
      <c r="F4" s="731"/>
      <c r="G4" s="433"/>
      <c r="H4" s="433"/>
      <c r="I4" s="433"/>
      <c r="J4" s="433"/>
      <c r="K4" s="433"/>
    </row>
    <row r="5" spans="1:11" ht="14.45" customHeight="1" x14ac:dyDescent="0.2">
      <c r="A5" s="733" t="s">
        <v>287</v>
      </c>
      <c r="B5" s="733"/>
      <c r="C5" s="733"/>
      <c r="D5" s="517"/>
      <c r="E5" s="513"/>
      <c r="F5" s="513"/>
      <c r="G5" s="103"/>
      <c r="H5" s="103"/>
      <c r="I5" s="103"/>
      <c r="J5" s="103"/>
      <c r="K5" s="103"/>
    </row>
    <row r="6" spans="1:11" ht="9.6" customHeight="1" x14ac:dyDescent="0.2">
      <c r="A6" s="514"/>
      <c r="B6" s="513"/>
      <c r="C6" s="517"/>
      <c r="D6" s="517"/>
      <c r="E6" s="513"/>
      <c r="F6" s="513"/>
      <c r="G6" s="103"/>
      <c r="H6" s="103"/>
      <c r="I6" s="103"/>
      <c r="J6" s="103"/>
      <c r="K6" s="103"/>
    </row>
    <row r="7" spans="1:11" ht="14.45" customHeight="1" thickBot="1" x14ac:dyDescent="0.25">
      <c r="A7" s="518" t="s">
        <v>104</v>
      </c>
      <c r="B7" s="518"/>
      <c r="C7" s="519"/>
      <c r="D7" s="517"/>
      <c r="E7" s="513"/>
      <c r="F7" s="513"/>
      <c r="G7" s="103"/>
      <c r="H7" s="103"/>
      <c r="I7" s="103"/>
      <c r="J7" s="103"/>
      <c r="K7" s="103"/>
    </row>
    <row r="8" spans="1:11" ht="14.45" customHeight="1" thickBot="1" x14ac:dyDescent="0.25">
      <c r="A8" s="225" t="s">
        <v>101</v>
      </c>
      <c r="B8" s="226" t="s">
        <v>152</v>
      </c>
      <c r="C8" s="227" t="s">
        <v>153</v>
      </c>
      <c r="D8" s="517"/>
      <c r="E8" s="513"/>
      <c r="F8" s="513"/>
      <c r="G8" s="103"/>
      <c r="H8" s="103"/>
      <c r="I8" s="103"/>
      <c r="J8" s="103"/>
      <c r="K8" s="103"/>
    </row>
    <row r="9" spans="1:11" ht="16.149999999999999" customHeight="1" x14ac:dyDescent="0.2">
      <c r="A9" s="118" t="s">
        <v>67</v>
      </c>
      <c r="B9" s="516" t="s">
        <v>215</v>
      </c>
      <c r="C9" s="106" t="e">
        <f>'Darbinieku atalgojuma veid.'!E89</f>
        <v>#DIV/0!</v>
      </c>
      <c r="D9" s="517"/>
      <c r="E9" s="513"/>
      <c r="F9" s="513"/>
      <c r="G9" s="103"/>
      <c r="H9" s="103"/>
      <c r="I9" s="103"/>
      <c r="J9" s="103"/>
      <c r="K9" s="103"/>
    </row>
    <row r="10" spans="1:11" ht="38.25" customHeight="1" x14ac:dyDescent="0.2">
      <c r="A10" s="119" t="s">
        <v>68</v>
      </c>
      <c r="B10" s="228" t="s">
        <v>216</v>
      </c>
      <c r="C10" s="229">
        <v>0</v>
      </c>
      <c r="D10" s="517"/>
      <c r="E10" s="513"/>
      <c r="F10" s="513"/>
      <c r="G10" s="103"/>
      <c r="H10" s="103"/>
      <c r="I10" s="103"/>
      <c r="J10" s="103"/>
      <c r="K10" s="103"/>
    </row>
    <row r="11" spans="1:11" ht="28.15" customHeight="1" x14ac:dyDescent="0.2">
      <c r="A11" s="119" t="s">
        <v>71</v>
      </c>
      <c r="B11" s="228" t="s">
        <v>217</v>
      </c>
      <c r="C11" s="229">
        <v>0</v>
      </c>
      <c r="D11" s="517"/>
      <c r="E11" s="513"/>
      <c r="F11" s="513"/>
      <c r="G11" s="103"/>
      <c r="H11" s="103"/>
      <c r="I11" s="103"/>
      <c r="J11" s="103"/>
      <c r="K11" s="103"/>
    </row>
    <row r="12" spans="1:11" ht="28.5" customHeight="1" thickBot="1" x14ac:dyDescent="0.25">
      <c r="A12" s="230" t="s">
        <v>72</v>
      </c>
      <c r="B12" s="231" t="s">
        <v>264</v>
      </c>
      <c r="C12" s="232">
        <v>0</v>
      </c>
      <c r="D12" s="517"/>
      <c r="E12" s="513"/>
      <c r="F12" s="513"/>
      <c r="G12" s="103"/>
      <c r="H12" s="103"/>
      <c r="I12" s="103"/>
      <c r="J12" s="103"/>
      <c r="K12" s="103"/>
    </row>
    <row r="13" spans="1:11" ht="16.149999999999999" customHeight="1" thickBot="1" x14ac:dyDescent="0.25">
      <c r="A13" s="742" t="s">
        <v>114</v>
      </c>
      <c r="B13" s="743"/>
      <c r="C13" s="233" t="e">
        <f>SUM(C9:C12)</f>
        <v>#DIV/0!</v>
      </c>
      <c r="D13" s="517"/>
      <c r="E13" s="513"/>
      <c r="F13" s="513"/>
      <c r="G13" s="103"/>
      <c r="H13" s="103"/>
      <c r="I13" s="103"/>
      <c r="J13" s="103"/>
      <c r="K13" s="103"/>
    </row>
    <row r="14" spans="1:11" ht="10.9" customHeight="1" x14ac:dyDescent="0.2">
      <c r="A14" s="520"/>
      <c r="B14" s="520"/>
      <c r="C14" s="234"/>
      <c r="D14" s="517"/>
      <c r="E14" s="513"/>
      <c r="F14" s="513"/>
      <c r="G14" s="103"/>
      <c r="H14" s="103"/>
      <c r="I14" s="103"/>
      <c r="J14" s="103"/>
      <c r="K14" s="103"/>
    </row>
    <row r="15" spans="1:11" ht="16.149999999999999" customHeight="1" thickBot="1" x14ac:dyDescent="0.25">
      <c r="A15" s="518" t="s">
        <v>105</v>
      </c>
      <c r="B15" s="518"/>
      <c r="C15" s="519"/>
      <c r="D15" s="517"/>
      <c r="E15" s="513"/>
      <c r="F15" s="513"/>
      <c r="G15" s="103"/>
      <c r="H15" s="103"/>
      <c r="I15" s="103"/>
      <c r="J15" s="103"/>
      <c r="K15" s="103"/>
    </row>
    <row r="16" spans="1:11" ht="15.75" customHeight="1" thickBot="1" x14ac:dyDescent="0.25">
      <c r="A16" s="225" t="s">
        <v>101</v>
      </c>
      <c r="B16" s="226" t="s">
        <v>152</v>
      </c>
      <c r="C16" s="227" t="s">
        <v>153</v>
      </c>
      <c r="D16" s="517"/>
      <c r="E16" s="513"/>
      <c r="F16" s="513"/>
      <c r="G16" s="103"/>
      <c r="H16" s="103"/>
      <c r="I16" s="103"/>
      <c r="J16" s="103"/>
      <c r="K16" s="103"/>
    </row>
    <row r="17" spans="1:11" ht="16.149999999999999" customHeight="1" x14ac:dyDescent="0.2">
      <c r="A17" s="235" t="s">
        <v>69</v>
      </c>
      <c r="B17" s="516" t="s">
        <v>215</v>
      </c>
      <c r="C17" s="236" t="e">
        <f>'Darbinieku atalgojuma veid.'!E120</f>
        <v>#DIV/0!</v>
      </c>
      <c r="D17" s="517"/>
      <c r="E17" s="513"/>
      <c r="F17" s="513"/>
      <c r="G17" s="103"/>
      <c r="H17" s="103"/>
      <c r="I17" s="103"/>
      <c r="J17" s="103"/>
      <c r="K17" s="103"/>
    </row>
    <row r="18" spans="1:11" ht="39.75" customHeight="1" x14ac:dyDescent="0.2">
      <c r="A18" s="119" t="s">
        <v>70</v>
      </c>
      <c r="B18" s="228" t="s">
        <v>216</v>
      </c>
      <c r="C18" s="229">
        <v>0</v>
      </c>
      <c r="D18" s="517"/>
      <c r="E18" s="513"/>
      <c r="F18" s="513"/>
      <c r="G18" s="103"/>
      <c r="H18" s="103"/>
      <c r="I18" s="103"/>
      <c r="J18" s="103"/>
      <c r="K18" s="103"/>
    </row>
    <row r="19" spans="1:11" ht="27.6" customHeight="1" x14ac:dyDescent="0.2">
      <c r="A19" s="119" t="s">
        <v>76</v>
      </c>
      <c r="B19" s="228" t="s">
        <v>217</v>
      </c>
      <c r="C19" s="229">
        <v>0</v>
      </c>
      <c r="D19" s="517"/>
      <c r="E19" s="513"/>
      <c r="F19" s="513"/>
      <c r="G19" s="103"/>
      <c r="H19" s="103"/>
      <c r="I19" s="103"/>
      <c r="J19" s="103"/>
      <c r="K19" s="103"/>
    </row>
    <row r="20" spans="1:11" ht="27.75" customHeight="1" thickBot="1" x14ac:dyDescent="0.25">
      <c r="A20" s="230" t="s">
        <v>77</v>
      </c>
      <c r="B20" s="231" t="s">
        <v>264</v>
      </c>
      <c r="C20" s="232">
        <v>0</v>
      </c>
      <c r="D20" s="517"/>
      <c r="E20" s="513"/>
      <c r="F20" s="513"/>
      <c r="G20" s="103"/>
      <c r="H20" s="103"/>
      <c r="I20" s="103"/>
      <c r="J20" s="103"/>
      <c r="K20" s="103"/>
    </row>
    <row r="21" spans="1:11" ht="16.149999999999999" customHeight="1" thickBot="1" x14ac:dyDescent="0.25">
      <c r="A21" s="736" t="s">
        <v>114</v>
      </c>
      <c r="B21" s="737"/>
      <c r="C21" s="105" t="e">
        <f>SUM(C17:C20)</f>
        <v>#DIV/0!</v>
      </c>
      <c r="D21" s="517"/>
      <c r="E21" s="513"/>
      <c r="F21" s="513"/>
      <c r="G21" s="103"/>
      <c r="H21" s="103"/>
      <c r="I21" s="103"/>
      <c r="J21" s="103"/>
      <c r="K21" s="103"/>
    </row>
    <row r="22" spans="1:11" ht="14.25" customHeight="1" x14ac:dyDescent="0.2">
      <c r="A22" s="520"/>
      <c r="B22" s="520"/>
      <c r="C22" s="237"/>
      <c r="D22" s="517"/>
      <c r="E22" s="513"/>
      <c r="F22" s="513"/>
      <c r="G22" s="103"/>
      <c r="H22" s="103"/>
      <c r="I22" s="103"/>
      <c r="J22" s="103"/>
      <c r="K22" s="103"/>
    </row>
    <row r="23" spans="1:11" ht="16.149999999999999" customHeight="1" thickBot="1" x14ac:dyDescent="0.25">
      <c r="A23" s="518" t="s">
        <v>302</v>
      </c>
      <c r="B23" s="518"/>
      <c r="C23" s="519"/>
      <c r="D23" s="517"/>
      <c r="E23" s="513"/>
      <c r="F23" s="513"/>
      <c r="G23" s="103"/>
      <c r="H23" s="103"/>
      <c r="I23" s="103"/>
      <c r="J23" s="103"/>
      <c r="K23" s="103"/>
    </row>
    <row r="24" spans="1:11" ht="16.149999999999999" customHeight="1" thickBot="1" x14ac:dyDescent="0.25">
      <c r="A24" s="225" t="s">
        <v>101</v>
      </c>
      <c r="B24" s="226" t="s">
        <v>152</v>
      </c>
      <c r="C24" s="227" t="s">
        <v>153</v>
      </c>
      <c r="D24" s="517"/>
      <c r="E24" s="513"/>
      <c r="F24" s="513"/>
      <c r="G24" s="103"/>
      <c r="H24" s="103"/>
      <c r="I24" s="103"/>
      <c r="J24" s="103"/>
      <c r="K24" s="103"/>
    </row>
    <row r="25" spans="1:11" ht="14.25" customHeight="1" x14ac:dyDescent="0.2">
      <c r="A25" s="235" t="s">
        <v>106</v>
      </c>
      <c r="B25" s="516" t="s">
        <v>215</v>
      </c>
      <c r="C25" s="236" t="e">
        <f>'Darbinieku atalgojuma veid.'!E195</f>
        <v>#DIV/0!</v>
      </c>
      <c r="D25" s="517"/>
      <c r="E25" s="513"/>
      <c r="F25" s="513"/>
      <c r="G25" s="103"/>
      <c r="H25" s="103"/>
      <c r="I25" s="103"/>
      <c r="J25" s="103"/>
      <c r="K25" s="103"/>
    </row>
    <row r="26" spans="1:11" ht="40.5" customHeight="1" x14ac:dyDescent="0.2">
      <c r="A26" s="119" t="s">
        <v>107</v>
      </c>
      <c r="B26" s="228" t="s">
        <v>218</v>
      </c>
      <c r="C26" s="229">
        <v>0</v>
      </c>
      <c r="D26" s="517"/>
      <c r="E26" s="513"/>
      <c r="F26" s="513"/>
      <c r="G26" s="103"/>
      <c r="H26" s="103"/>
      <c r="I26" s="103"/>
      <c r="J26" s="103"/>
      <c r="K26" s="103"/>
    </row>
    <row r="27" spans="1:11" ht="27" customHeight="1" x14ac:dyDescent="0.2">
      <c r="A27" s="119" t="s">
        <v>320</v>
      </c>
      <c r="B27" s="228" t="s">
        <v>217</v>
      </c>
      <c r="C27" s="229">
        <v>0</v>
      </c>
      <c r="D27" s="517"/>
      <c r="E27" s="513"/>
      <c r="F27" s="513"/>
      <c r="G27" s="103"/>
      <c r="H27" s="103"/>
      <c r="I27" s="103"/>
      <c r="J27" s="103"/>
      <c r="K27" s="103"/>
    </row>
    <row r="28" spans="1:11" ht="28.5" customHeight="1" thickBot="1" x14ac:dyDescent="0.25">
      <c r="A28" s="230" t="s">
        <v>321</v>
      </c>
      <c r="B28" s="231" t="s">
        <v>264</v>
      </c>
      <c r="C28" s="232">
        <v>0</v>
      </c>
      <c r="D28" s="517"/>
      <c r="E28" s="513"/>
      <c r="F28" s="513"/>
      <c r="G28" s="103"/>
      <c r="H28" s="103"/>
      <c r="I28" s="103"/>
      <c r="J28" s="103"/>
      <c r="K28" s="103"/>
    </row>
    <row r="29" spans="1:11" ht="16.149999999999999" customHeight="1" thickBot="1" x14ac:dyDescent="0.25">
      <c r="A29" s="736" t="s">
        <v>114</v>
      </c>
      <c r="B29" s="737"/>
      <c r="C29" s="105" t="e">
        <f>SUM(C25:C28)</f>
        <v>#DIV/0!</v>
      </c>
      <c r="D29" s="517"/>
      <c r="E29" s="513"/>
      <c r="F29" s="513"/>
      <c r="G29" s="103"/>
      <c r="H29" s="103"/>
      <c r="I29" s="103"/>
      <c r="J29" s="103"/>
      <c r="K29" s="103"/>
    </row>
    <row r="30" spans="1:11" ht="9" customHeight="1" x14ac:dyDescent="0.2">
      <c r="A30" s="520"/>
      <c r="B30" s="520"/>
      <c r="C30" s="237"/>
      <c r="D30" s="517"/>
      <c r="E30" s="513"/>
      <c r="F30" s="513"/>
      <c r="G30" s="103"/>
      <c r="H30" s="103"/>
      <c r="I30" s="103"/>
      <c r="J30" s="103"/>
      <c r="K30" s="103"/>
    </row>
    <row r="31" spans="1:11" ht="16.149999999999999" customHeight="1" thickBot="1" x14ac:dyDescent="0.25">
      <c r="A31" s="518" t="s">
        <v>303</v>
      </c>
      <c r="B31" s="518"/>
      <c r="C31" s="519"/>
      <c r="D31" s="517"/>
      <c r="E31" s="513"/>
      <c r="F31" s="513"/>
      <c r="G31" s="103"/>
      <c r="H31" s="103"/>
      <c r="I31" s="103"/>
      <c r="J31" s="103"/>
      <c r="K31" s="103"/>
    </row>
    <row r="32" spans="1:11" ht="16.149999999999999" customHeight="1" thickBot="1" x14ac:dyDescent="0.25">
      <c r="A32" s="225" t="s">
        <v>101</v>
      </c>
      <c r="B32" s="226" t="s">
        <v>152</v>
      </c>
      <c r="C32" s="227" t="s">
        <v>153</v>
      </c>
      <c r="D32" s="517"/>
      <c r="E32" s="513"/>
      <c r="F32" s="513"/>
      <c r="G32" s="103"/>
      <c r="H32" s="103"/>
      <c r="I32" s="103"/>
      <c r="J32" s="103"/>
      <c r="K32" s="103"/>
    </row>
    <row r="33" spans="1:11" ht="16.149999999999999" customHeight="1" x14ac:dyDescent="0.2">
      <c r="A33" s="235" t="s">
        <v>108</v>
      </c>
      <c r="B33" s="516" t="s">
        <v>215</v>
      </c>
      <c r="C33" s="236" t="e">
        <f>'Darbinieku atalgojuma veid.'!E214</f>
        <v>#DIV/0!</v>
      </c>
      <c r="D33" s="517"/>
      <c r="E33" s="513"/>
      <c r="F33" s="513"/>
      <c r="G33" s="103"/>
      <c r="H33" s="103"/>
      <c r="I33" s="103"/>
      <c r="J33" s="103"/>
      <c r="K33" s="103"/>
    </row>
    <row r="34" spans="1:11" ht="41.45" customHeight="1" x14ac:dyDescent="0.2">
      <c r="A34" s="119" t="s">
        <v>109</v>
      </c>
      <c r="B34" s="228" t="s">
        <v>218</v>
      </c>
      <c r="C34" s="229">
        <v>0</v>
      </c>
      <c r="D34" s="517"/>
      <c r="E34" s="513"/>
      <c r="F34" s="513"/>
      <c r="G34" s="103"/>
      <c r="H34" s="103"/>
      <c r="I34" s="103"/>
      <c r="J34" s="103"/>
      <c r="K34" s="103"/>
    </row>
    <row r="35" spans="1:11" ht="28.15" customHeight="1" x14ac:dyDescent="0.2">
      <c r="A35" s="119" t="s">
        <v>110</v>
      </c>
      <c r="B35" s="228" t="s">
        <v>217</v>
      </c>
      <c r="C35" s="229">
        <v>0</v>
      </c>
      <c r="D35" s="517"/>
      <c r="E35" s="513"/>
      <c r="F35" s="513"/>
      <c r="G35" s="103"/>
      <c r="H35" s="103"/>
      <c r="I35" s="103"/>
      <c r="J35" s="103"/>
      <c r="K35" s="103"/>
    </row>
    <row r="36" spans="1:11" ht="27" customHeight="1" thickBot="1" x14ac:dyDescent="0.25">
      <c r="A36" s="230" t="s">
        <v>111</v>
      </c>
      <c r="B36" s="231" t="s">
        <v>264</v>
      </c>
      <c r="C36" s="232">
        <v>0</v>
      </c>
      <c r="D36" s="517"/>
      <c r="E36" s="513"/>
      <c r="F36" s="513"/>
      <c r="G36" s="103"/>
      <c r="H36" s="103"/>
      <c r="I36" s="103"/>
      <c r="J36" s="103"/>
      <c r="K36" s="103"/>
    </row>
    <row r="37" spans="1:11" ht="16.149999999999999" customHeight="1" thickBot="1" x14ac:dyDescent="0.25">
      <c r="A37" s="736" t="s">
        <v>114</v>
      </c>
      <c r="B37" s="737"/>
      <c r="C37" s="105" t="e">
        <f>SUM(C33:C36)</f>
        <v>#DIV/0!</v>
      </c>
      <c r="D37" s="517"/>
      <c r="E37" s="513"/>
      <c r="F37" s="513"/>
      <c r="G37" s="103"/>
      <c r="H37" s="103"/>
      <c r="I37" s="103"/>
      <c r="J37" s="103"/>
      <c r="K37" s="103"/>
    </row>
    <row r="38" spans="1:11" ht="16.149999999999999" customHeight="1" x14ac:dyDescent="0.2">
      <c r="A38" s="739" t="s">
        <v>288</v>
      </c>
      <c r="B38" s="739"/>
      <c r="C38" s="739"/>
      <c r="D38" s="517"/>
      <c r="E38" s="513"/>
      <c r="F38" s="513"/>
      <c r="G38" s="103"/>
      <c r="H38" s="103"/>
      <c r="I38" s="103"/>
      <c r="J38" s="103"/>
      <c r="K38" s="103"/>
    </row>
    <row r="39" spans="1:11" ht="16.149999999999999" customHeight="1" x14ac:dyDescent="0.2">
      <c r="A39" s="507"/>
      <c r="B39" s="513"/>
      <c r="C39" s="517"/>
      <c r="D39" s="517"/>
      <c r="E39" s="513"/>
      <c r="F39" s="513"/>
      <c r="G39" s="103"/>
      <c r="H39" s="103"/>
      <c r="I39" s="103"/>
      <c r="J39" s="103"/>
      <c r="K39" s="103"/>
    </row>
    <row r="40" spans="1:11" s="2" customFormat="1" ht="62.25" customHeight="1" thickBot="1" x14ac:dyDescent="0.25">
      <c r="A40" s="738" t="s">
        <v>304</v>
      </c>
      <c r="B40" s="738"/>
      <c r="C40" s="738"/>
      <c r="D40" s="738"/>
      <c r="E40" s="738"/>
      <c r="F40" s="738"/>
      <c r="G40" s="429"/>
      <c r="H40" s="429"/>
      <c r="I40" s="429"/>
      <c r="J40" s="429"/>
      <c r="K40" s="429"/>
    </row>
    <row r="41" spans="1:11" ht="84" customHeight="1" thickBot="1" x14ac:dyDescent="0.25">
      <c r="A41" s="101" t="s">
        <v>0</v>
      </c>
      <c r="B41" s="102" t="s">
        <v>1</v>
      </c>
      <c r="C41" s="102" t="s">
        <v>113</v>
      </c>
      <c r="D41" s="102" t="s">
        <v>222</v>
      </c>
      <c r="E41" s="102" t="s">
        <v>221</v>
      </c>
      <c r="F41" s="102" t="s">
        <v>115</v>
      </c>
      <c r="G41" s="96"/>
      <c r="H41" s="96"/>
      <c r="I41" s="96"/>
    </row>
    <row r="42" spans="1:11" ht="14.25" x14ac:dyDescent="0.2">
      <c r="A42" s="219" t="s">
        <v>78</v>
      </c>
      <c r="B42" s="729" t="s">
        <v>253</v>
      </c>
      <c r="C42" s="730"/>
      <c r="D42" s="730"/>
      <c r="E42" s="730"/>
      <c r="F42" s="730"/>
      <c r="G42" s="94"/>
      <c r="H42" s="216"/>
      <c r="I42" s="94"/>
      <c r="J42" s="1"/>
    </row>
    <row r="43" spans="1:11" ht="15.6" customHeight="1" x14ac:dyDescent="0.2">
      <c r="A43" s="238" t="s">
        <v>79</v>
      </c>
      <c r="B43" s="239" t="s">
        <v>64</v>
      </c>
      <c r="C43" s="112">
        <f>'Darba efektivitāte'!C22</f>
        <v>20869.349999999999</v>
      </c>
      <c r="D43" s="116">
        <f>'Darba efektivitāte'!F22</f>
        <v>0</v>
      </c>
      <c r="E43" s="93" t="e">
        <f>$C$13</f>
        <v>#DIV/0!</v>
      </c>
      <c r="F43" s="93" t="e">
        <f>D43*E43</f>
        <v>#DIV/0!</v>
      </c>
      <c r="G43" s="94"/>
      <c r="H43" s="216"/>
      <c r="I43" s="94"/>
      <c r="J43" s="1"/>
    </row>
    <row r="44" spans="1:11" ht="14.25" x14ac:dyDescent="0.2">
      <c r="A44" s="238" t="s">
        <v>80</v>
      </c>
      <c r="B44" s="239" t="s">
        <v>66</v>
      </c>
      <c r="C44" s="112">
        <f>'Darba efektivitāte'!C33</f>
        <v>5403.5000000000009</v>
      </c>
      <c r="D44" s="116">
        <f>'Darba efektivitāte'!F33</f>
        <v>0</v>
      </c>
      <c r="E44" s="93" t="e">
        <f t="shared" ref="E44:E60" si="0">$C$13</f>
        <v>#DIV/0!</v>
      </c>
      <c r="F44" s="93" t="e">
        <f t="shared" ref="F44:F60" si="1">D44*E44</f>
        <v>#DIV/0!</v>
      </c>
      <c r="G44" s="94"/>
      <c r="H44" s="216"/>
      <c r="I44" s="94"/>
      <c r="J44" s="1"/>
    </row>
    <row r="45" spans="1:11" ht="14.25" x14ac:dyDescent="0.2">
      <c r="A45" s="238" t="s">
        <v>81</v>
      </c>
      <c r="B45" s="240" t="s">
        <v>230</v>
      </c>
      <c r="C45" s="112">
        <f>'Darba efektivitāte'!C45</f>
        <v>4072.1700000000005</v>
      </c>
      <c r="D45" s="117">
        <f>'Darba efektivitāte'!F45</f>
        <v>0</v>
      </c>
      <c r="E45" s="93" t="e">
        <f t="shared" si="0"/>
        <v>#DIV/0!</v>
      </c>
      <c r="F45" s="93" t="e">
        <f t="shared" si="1"/>
        <v>#DIV/0!</v>
      </c>
      <c r="G45" s="94"/>
      <c r="H45" s="216"/>
      <c r="I45" s="94"/>
      <c r="J45" s="1"/>
    </row>
    <row r="46" spans="1:11" ht="14.25" x14ac:dyDescent="0.2">
      <c r="A46" s="238" t="s">
        <v>82</v>
      </c>
      <c r="B46" s="239" t="s">
        <v>295</v>
      </c>
      <c r="C46" s="112">
        <f>'Darba efektivitāte'!C55</f>
        <v>993.7</v>
      </c>
      <c r="D46" s="117">
        <f>'Darba efektivitāte'!F55</f>
        <v>0</v>
      </c>
      <c r="E46" s="93" t="e">
        <f t="shared" si="0"/>
        <v>#DIV/0!</v>
      </c>
      <c r="F46" s="93" t="e">
        <f t="shared" si="1"/>
        <v>#DIV/0!</v>
      </c>
      <c r="G46" s="94"/>
      <c r="H46" s="216"/>
      <c r="I46" s="94"/>
      <c r="J46" s="1"/>
    </row>
    <row r="47" spans="1:11" ht="14.25" x14ac:dyDescent="0.2">
      <c r="A47" s="238" t="s">
        <v>83</v>
      </c>
      <c r="B47" s="239" t="s">
        <v>10</v>
      </c>
      <c r="C47" s="112">
        <f>'Darba efektivitāte'!C70</f>
        <v>7432.2999999999984</v>
      </c>
      <c r="D47" s="116">
        <f>'Darba efektivitāte'!F70</f>
        <v>0</v>
      </c>
      <c r="E47" s="93" t="e">
        <f t="shared" si="0"/>
        <v>#DIV/0!</v>
      </c>
      <c r="F47" s="93" t="e">
        <f t="shared" si="1"/>
        <v>#DIV/0!</v>
      </c>
      <c r="G47" s="94"/>
      <c r="H47" s="216"/>
      <c r="I47" s="94"/>
      <c r="J47" s="1"/>
    </row>
    <row r="48" spans="1:11" ht="14.25" x14ac:dyDescent="0.2">
      <c r="A48" s="238" t="s">
        <v>84</v>
      </c>
      <c r="B48" s="239" t="s">
        <v>296</v>
      </c>
      <c r="C48" s="112">
        <f>'Darba efektivitāte'!C84</f>
        <v>5924.8000000000011</v>
      </c>
      <c r="D48" s="116">
        <f>'Darba efektivitāte'!F84</f>
        <v>0</v>
      </c>
      <c r="E48" s="93" t="e">
        <f t="shared" si="0"/>
        <v>#DIV/0!</v>
      </c>
      <c r="F48" s="93" t="e">
        <f t="shared" si="1"/>
        <v>#DIV/0!</v>
      </c>
      <c r="G48" s="94"/>
      <c r="H48" s="216"/>
      <c r="I48" s="94"/>
      <c r="J48" s="1"/>
    </row>
    <row r="49" spans="1:10" ht="14.25" x14ac:dyDescent="0.2">
      <c r="A49" s="238" t="s">
        <v>85</v>
      </c>
      <c r="B49" s="239" t="s">
        <v>12</v>
      </c>
      <c r="C49" s="112">
        <f>'Darba efektivitāte'!C94</f>
        <v>600.4</v>
      </c>
      <c r="D49" s="116">
        <f>'Darba efektivitāte'!F94</f>
        <v>0</v>
      </c>
      <c r="E49" s="93" t="e">
        <f t="shared" si="0"/>
        <v>#DIV/0!</v>
      </c>
      <c r="F49" s="93" t="e">
        <f t="shared" si="1"/>
        <v>#DIV/0!</v>
      </c>
      <c r="G49" s="94"/>
      <c r="H49" s="216"/>
      <c r="I49" s="94"/>
      <c r="J49" s="1"/>
    </row>
    <row r="50" spans="1:10" ht="14.25" x14ac:dyDescent="0.2">
      <c r="A50" s="238" t="s">
        <v>86</v>
      </c>
      <c r="B50" s="239" t="s">
        <v>297</v>
      </c>
      <c r="C50" s="112">
        <f>'Darba efektivitāte'!C104</f>
        <v>754.78</v>
      </c>
      <c r="D50" s="116">
        <f>'Darba efektivitāte'!F104</f>
        <v>0</v>
      </c>
      <c r="E50" s="93" t="e">
        <f t="shared" si="0"/>
        <v>#DIV/0!</v>
      </c>
      <c r="F50" s="93" t="e">
        <f t="shared" si="1"/>
        <v>#DIV/0!</v>
      </c>
      <c r="G50" s="94"/>
      <c r="H50" s="216"/>
      <c r="I50" s="94"/>
      <c r="J50" s="1"/>
    </row>
    <row r="51" spans="1:10" ht="14.25" x14ac:dyDescent="0.2">
      <c r="A51" s="241" t="s">
        <v>91</v>
      </c>
      <c r="B51" s="242" t="s">
        <v>14</v>
      </c>
      <c r="C51" s="460">
        <f>'Darba efektivitāte'!C115</f>
        <v>2759.3</v>
      </c>
      <c r="D51" s="461">
        <f>'Darba efektivitāte'!F115</f>
        <v>0</v>
      </c>
      <c r="E51" s="93" t="e">
        <f t="shared" si="0"/>
        <v>#DIV/0!</v>
      </c>
      <c r="F51" s="93" t="e">
        <f t="shared" si="1"/>
        <v>#DIV/0!</v>
      </c>
      <c r="G51" s="94"/>
      <c r="H51" s="216"/>
      <c r="I51" s="94"/>
      <c r="J51" s="1"/>
    </row>
    <row r="52" spans="1:10" ht="14.25" x14ac:dyDescent="0.2">
      <c r="A52" s="241" t="s">
        <v>87</v>
      </c>
      <c r="B52" s="242" t="s">
        <v>53</v>
      </c>
      <c r="C52" s="460">
        <f>'Darba efektivitāte'!C124</f>
        <v>2714.7000000000003</v>
      </c>
      <c r="D52" s="461">
        <f>'Darba efektivitāte'!F124</f>
        <v>0</v>
      </c>
      <c r="E52" s="93" t="e">
        <f t="shared" si="0"/>
        <v>#DIV/0!</v>
      </c>
      <c r="F52" s="93" t="e">
        <f t="shared" si="1"/>
        <v>#DIV/0!</v>
      </c>
      <c r="G52" s="94"/>
      <c r="H52" s="216"/>
      <c r="I52" s="94"/>
      <c r="J52" s="1"/>
    </row>
    <row r="53" spans="1:10" ht="15.6" customHeight="1" x14ac:dyDescent="0.2">
      <c r="A53" s="241" t="s">
        <v>88</v>
      </c>
      <c r="B53" s="242" t="s">
        <v>73</v>
      </c>
      <c r="C53" s="460">
        <f>'Darba efektivitāte'!C136</f>
        <v>4261.0000000000009</v>
      </c>
      <c r="D53" s="461">
        <f>'Darba efektivitāte'!F136</f>
        <v>0</v>
      </c>
      <c r="E53" s="93" t="e">
        <f t="shared" si="0"/>
        <v>#DIV/0!</v>
      </c>
      <c r="F53" s="93" t="e">
        <f t="shared" si="1"/>
        <v>#DIV/0!</v>
      </c>
      <c r="G53" s="94"/>
      <c r="H53" s="216"/>
      <c r="I53" s="94"/>
      <c r="J53" s="1"/>
    </row>
    <row r="54" spans="1:10" ht="14.25" x14ac:dyDescent="0.2">
      <c r="A54" s="241" t="s">
        <v>89</v>
      </c>
      <c r="B54" s="242" t="s">
        <v>74</v>
      </c>
      <c r="C54" s="460">
        <f>'Darba efektivitāte'!C140</f>
        <v>316</v>
      </c>
      <c r="D54" s="461">
        <f>'Darba efektivitāte'!F140</f>
        <v>0</v>
      </c>
      <c r="E54" s="93" t="e">
        <f t="shared" si="0"/>
        <v>#DIV/0!</v>
      </c>
      <c r="F54" s="93" t="e">
        <f t="shared" si="1"/>
        <v>#DIV/0!</v>
      </c>
      <c r="G54" s="94"/>
      <c r="H54" s="216"/>
      <c r="I54" s="94"/>
      <c r="J54" s="1"/>
    </row>
    <row r="55" spans="1:10" ht="14.25" x14ac:dyDescent="0.2">
      <c r="A55" s="241" t="s">
        <v>90</v>
      </c>
      <c r="B55" s="242" t="s">
        <v>55</v>
      </c>
      <c r="C55" s="460">
        <f>'Darba efektivitāte'!C150</f>
        <v>774.4</v>
      </c>
      <c r="D55" s="461">
        <f>'Darba efektivitāte'!F150</f>
        <v>0</v>
      </c>
      <c r="E55" s="93" t="e">
        <f t="shared" si="0"/>
        <v>#DIV/0!</v>
      </c>
      <c r="F55" s="93" t="e">
        <f t="shared" si="1"/>
        <v>#DIV/0!</v>
      </c>
      <c r="G55" s="94"/>
      <c r="H55" s="216"/>
      <c r="I55" s="94"/>
      <c r="J55" s="1"/>
    </row>
    <row r="56" spans="1:10" ht="14.25" x14ac:dyDescent="0.2">
      <c r="A56" s="241" t="s">
        <v>93</v>
      </c>
      <c r="B56" s="242" t="s">
        <v>75</v>
      </c>
      <c r="C56" s="460">
        <f>'Darba efektivitāte'!C159</f>
        <v>850.8</v>
      </c>
      <c r="D56" s="461">
        <f>'Darba efektivitāte'!F159</f>
        <v>0</v>
      </c>
      <c r="E56" s="462" t="e">
        <f t="shared" si="0"/>
        <v>#DIV/0!</v>
      </c>
      <c r="F56" s="462" t="e">
        <f t="shared" si="1"/>
        <v>#DIV/0!</v>
      </c>
      <c r="G56" s="94"/>
      <c r="H56" s="216"/>
      <c r="I56" s="94"/>
      <c r="J56" s="1"/>
    </row>
    <row r="57" spans="1:10" ht="14.25" x14ac:dyDescent="0.2">
      <c r="A57" s="238" t="s">
        <v>276</v>
      </c>
      <c r="B57" s="239" t="s">
        <v>54</v>
      </c>
      <c r="C57" s="112">
        <f>'Darba efektivitāte'!C168</f>
        <v>1736.5</v>
      </c>
      <c r="D57" s="116">
        <f>'Darba efektivitāte'!F168</f>
        <v>0</v>
      </c>
      <c r="E57" s="462" t="e">
        <f t="shared" si="0"/>
        <v>#DIV/0!</v>
      </c>
      <c r="F57" s="462" t="e">
        <f t="shared" si="1"/>
        <v>#DIV/0!</v>
      </c>
      <c r="G57" s="463"/>
      <c r="H57" s="463"/>
      <c r="I57" s="463"/>
      <c r="J57" s="1"/>
    </row>
    <row r="58" spans="1:10" ht="14.25" x14ac:dyDescent="0.2">
      <c r="A58" s="238" t="s">
        <v>277</v>
      </c>
      <c r="B58" s="239" t="s">
        <v>265</v>
      </c>
      <c r="C58" s="112">
        <f>'Darba efektivitāte'!C176</f>
        <v>824.84</v>
      </c>
      <c r="D58" s="116">
        <f>'Darba efektivitāte'!F176</f>
        <v>0</v>
      </c>
      <c r="E58" s="462" t="e">
        <f t="shared" si="0"/>
        <v>#DIV/0!</v>
      </c>
      <c r="F58" s="462" t="e">
        <f t="shared" si="1"/>
        <v>#DIV/0!</v>
      </c>
      <c r="G58" s="463"/>
      <c r="H58" s="463"/>
      <c r="I58" s="463"/>
      <c r="J58" s="1"/>
    </row>
    <row r="59" spans="1:10" ht="14.25" x14ac:dyDescent="0.2">
      <c r="A59" s="238" t="s">
        <v>278</v>
      </c>
      <c r="B59" s="239" t="s">
        <v>267</v>
      </c>
      <c r="C59" s="112">
        <f>'Darba efektivitāte'!C185</f>
        <v>1476.5</v>
      </c>
      <c r="D59" s="116">
        <f>'Darba efektivitāte'!F185</f>
        <v>0</v>
      </c>
      <c r="E59" s="462" t="e">
        <f t="shared" si="0"/>
        <v>#DIV/0!</v>
      </c>
      <c r="F59" s="462" t="e">
        <f t="shared" si="1"/>
        <v>#DIV/0!</v>
      </c>
      <c r="G59" s="463"/>
      <c r="H59" s="463"/>
      <c r="I59" s="463"/>
      <c r="J59" s="1"/>
    </row>
    <row r="60" spans="1:10" ht="15" thickBot="1" x14ac:dyDescent="0.25">
      <c r="A60" s="473" t="s">
        <v>279</v>
      </c>
      <c r="B60" s="239" t="s">
        <v>270</v>
      </c>
      <c r="C60" s="112">
        <f>'Darba efektivitāte'!C192</f>
        <v>568.69999999999993</v>
      </c>
      <c r="D60" s="116">
        <f>'Darba efektivitāte'!F192</f>
        <v>0</v>
      </c>
      <c r="E60" s="462" t="e">
        <f t="shared" si="0"/>
        <v>#DIV/0!</v>
      </c>
      <c r="F60" s="462" t="e">
        <f t="shared" si="1"/>
        <v>#DIV/0!</v>
      </c>
      <c r="G60" s="463"/>
      <c r="H60" s="463"/>
      <c r="I60" s="463"/>
      <c r="J60" s="1"/>
    </row>
    <row r="61" spans="1:10" ht="16.899999999999999" customHeight="1" thickBot="1" x14ac:dyDescent="0.25">
      <c r="A61" s="734" t="s">
        <v>26</v>
      </c>
      <c r="B61" s="735"/>
      <c r="C61" s="95">
        <f>SUM(C43:C56)</f>
        <v>57727.200000000004</v>
      </c>
      <c r="D61" s="95">
        <f>SUM(D43:D56)</f>
        <v>0</v>
      </c>
      <c r="E61" s="115"/>
      <c r="F61" s="95" t="e">
        <f>SUM(F43:F60)</f>
        <v>#DIV/0!</v>
      </c>
      <c r="G61" s="94"/>
      <c r="H61" s="216"/>
      <c r="I61" s="94"/>
      <c r="J61" s="1"/>
    </row>
    <row r="62" spans="1:10" ht="15.75" customHeight="1" thickBot="1" x14ac:dyDescent="0.25">
      <c r="A62" s="223"/>
      <c r="B62" s="97"/>
      <c r="C62" s="97"/>
      <c r="D62" s="97"/>
      <c r="E62" s="97"/>
      <c r="F62" s="97"/>
      <c r="G62" s="97"/>
      <c r="H62" s="97"/>
      <c r="I62" s="97"/>
      <c r="J62" s="1"/>
    </row>
    <row r="63" spans="1:10" ht="14.25" x14ac:dyDescent="0.2">
      <c r="A63" s="224" t="s">
        <v>95</v>
      </c>
      <c r="B63" s="729" t="s">
        <v>254</v>
      </c>
      <c r="C63" s="730"/>
      <c r="D63" s="730"/>
      <c r="E63" s="730"/>
      <c r="F63" s="730"/>
      <c r="G63" s="94"/>
      <c r="H63" s="216"/>
      <c r="I63" s="94"/>
      <c r="J63" s="1"/>
    </row>
    <row r="64" spans="1:10" ht="14.25" x14ac:dyDescent="0.2">
      <c r="A64" s="238" t="s">
        <v>96</v>
      </c>
      <c r="B64" s="239" t="s">
        <v>64</v>
      </c>
      <c r="C64" s="112">
        <f>C43</f>
        <v>20869.349999999999</v>
      </c>
      <c r="D64" s="116">
        <f>'Darba efektivitāte'!G198</f>
        <v>832</v>
      </c>
      <c r="E64" s="93" t="e">
        <f>$C$21</f>
        <v>#DIV/0!</v>
      </c>
      <c r="F64" s="93" t="e">
        <f>D64*E64</f>
        <v>#DIV/0!</v>
      </c>
      <c r="G64" s="94"/>
      <c r="H64" s="216"/>
      <c r="I64" s="94"/>
      <c r="J64" s="1"/>
    </row>
    <row r="65" spans="1:10" ht="14.25" x14ac:dyDescent="0.2">
      <c r="A65" s="238" t="s">
        <v>97</v>
      </c>
      <c r="B65" s="239" t="s">
        <v>66</v>
      </c>
      <c r="C65" s="112">
        <f>C44</f>
        <v>5403.5000000000009</v>
      </c>
      <c r="D65" s="116">
        <f>'Darba efektivitāte'!G199</f>
        <v>624</v>
      </c>
      <c r="E65" s="93" t="e">
        <f>$C$21</f>
        <v>#DIV/0!</v>
      </c>
      <c r="F65" s="93" t="e">
        <f>D65*E65</f>
        <v>#DIV/0!</v>
      </c>
      <c r="G65" s="94"/>
      <c r="H65" s="216"/>
      <c r="I65" s="94"/>
      <c r="J65" s="1"/>
    </row>
    <row r="66" spans="1:10" ht="14.25" x14ac:dyDescent="0.2">
      <c r="A66" s="238" t="s">
        <v>98</v>
      </c>
      <c r="B66" s="239" t="s">
        <v>231</v>
      </c>
      <c r="C66" s="745">
        <f>C45</f>
        <v>4072.1700000000005</v>
      </c>
      <c r="D66" s="746">
        <f>'Darba efektivitāte'!G200+'Darba efektivitāte'!G201</f>
        <v>173.33333333333334</v>
      </c>
      <c r="E66" s="747" t="e">
        <f>$C$21</f>
        <v>#DIV/0!</v>
      </c>
      <c r="F66" s="747" t="e">
        <f>D66*E66</f>
        <v>#DIV/0!</v>
      </c>
      <c r="G66" s="728"/>
      <c r="H66" s="216"/>
      <c r="I66" s="728"/>
      <c r="J66" s="1"/>
    </row>
    <row r="67" spans="1:10" ht="14.25" x14ac:dyDescent="0.2">
      <c r="A67" s="238" t="s">
        <v>99</v>
      </c>
      <c r="B67" s="239" t="s">
        <v>232</v>
      </c>
      <c r="C67" s="745"/>
      <c r="D67" s="746"/>
      <c r="E67" s="747"/>
      <c r="F67" s="747"/>
      <c r="G67" s="728"/>
      <c r="H67" s="216"/>
      <c r="I67" s="728"/>
      <c r="J67" s="1"/>
    </row>
    <row r="68" spans="1:10" ht="14.25" x14ac:dyDescent="0.2">
      <c r="A68" s="238" t="s">
        <v>100</v>
      </c>
      <c r="B68" s="239" t="s">
        <v>296</v>
      </c>
      <c r="C68" s="112">
        <f>C48</f>
        <v>5924.8000000000011</v>
      </c>
      <c r="D68" s="116">
        <f>'Darba efektivitāte'!G202</f>
        <v>208</v>
      </c>
      <c r="E68" s="93" t="e">
        <f>$C$21</f>
        <v>#DIV/0!</v>
      </c>
      <c r="F68" s="93" t="e">
        <f>D68*E68</f>
        <v>#DIV/0!</v>
      </c>
      <c r="G68" s="94"/>
      <c r="H68" s="216"/>
      <c r="I68" s="94"/>
      <c r="J68" s="1"/>
    </row>
    <row r="69" spans="1:10" ht="14.25" x14ac:dyDescent="0.2">
      <c r="A69" s="238" t="s">
        <v>238</v>
      </c>
      <c r="B69" s="239" t="s">
        <v>10</v>
      </c>
      <c r="C69" s="112">
        <f>C47</f>
        <v>7432.2999999999984</v>
      </c>
      <c r="D69" s="116">
        <f>'Darba efektivitāte'!G203</f>
        <v>416</v>
      </c>
      <c r="E69" s="93" t="e">
        <f>$C$21</f>
        <v>#DIV/0!</v>
      </c>
      <c r="F69" s="93" t="e">
        <f t="shared" ref="F69:F71" si="2">D69*E69</f>
        <v>#DIV/0!</v>
      </c>
      <c r="G69" s="94"/>
      <c r="H69" s="216"/>
      <c r="I69" s="94"/>
      <c r="J69" s="1"/>
    </row>
    <row r="70" spans="1:10" ht="14.25" x14ac:dyDescent="0.2">
      <c r="A70" s="238" t="s">
        <v>239</v>
      </c>
      <c r="B70" s="239" t="s">
        <v>53</v>
      </c>
      <c r="C70" s="112">
        <f>C52</f>
        <v>2714.7000000000003</v>
      </c>
      <c r="D70" s="116">
        <f>'Darba efektivitāte'!G204</f>
        <v>86.666666666666671</v>
      </c>
      <c r="E70" s="93" t="e">
        <f>$C$21</f>
        <v>#DIV/0!</v>
      </c>
      <c r="F70" s="93" t="e">
        <f t="shared" si="2"/>
        <v>#DIV/0!</v>
      </c>
      <c r="G70" s="94"/>
      <c r="H70" s="216"/>
      <c r="I70" s="94"/>
      <c r="J70" s="1"/>
    </row>
    <row r="71" spans="1:10" ht="15" thickBot="1" x14ac:dyDescent="0.25">
      <c r="A71" s="238" t="s">
        <v>240</v>
      </c>
      <c r="B71" s="239" t="s">
        <v>73</v>
      </c>
      <c r="C71" s="112">
        <f>C53</f>
        <v>4261.0000000000009</v>
      </c>
      <c r="D71" s="116">
        <f>'Darba efektivitāte'!G205</f>
        <v>208</v>
      </c>
      <c r="E71" s="93" t="e">
        <f t="shared" ref="E71" si="3">$C$21</f>
        <v>#DIV/0!</v>
      </c>
      <c r="F71" s="93" t="e">
        <f t="shared" si="2"/>
        <v>#DIV/0!</v>
      </c>
      <c r="G71" s="94"/>
      <c r="H71" s="216"/>
      <c r="I71" s="94"/>
      <c r="J71" s="1"/>
    </row>
    <row r="72" spans="1:10" ht="15" thickBot="1" x14ac:dyDescent="0.25">
      <c r="A72" s="734" t="s">
        <v>26</v>
      </c>
      <c r="B72" s="744"/>
      <c r="C72" s="475">
        <f>SUM(C64:C71)</f>
        <v>50677.819999999992</v>
      </c>
      <c r="D72" s="95">
        <f>SUM(D64:D71)</f>
        <v>2547.9999999999995</v>
      </c>
      <c r="E72" s="115"/>
      <c r="F72" s="95" t="e">
        <f>SUM(F64:F71)</f>
        <v>#DIV/0!</v>
      </c>
      <c r="G72" s="94"/>
      <c r="H72" s="216"/>
      <c r="I72" s="94"/>
      <c r="J72" s="1"/>
    </row>
    <row r="73" spans="1:10" ht="14.25" x14ac:dyDescent="0.2">
      <c r="A73" s="219" t="s">
        <v>236</v>
      </c>
      <c r="B73" s="729" t="s">
        <v>255</v>
      </c>
      <c r="C73" s="730"/>
      <c r="D73" s="730"/>
      <c r="E73" s="730"/>
      <c r="F73" s="730"/>
      <c r="G73" s="94"/>
      <c r="H73" s="216"/>
      <c r="I73" s="94"/>
    </row>
    <row r="74" spans="1:10" ht="14.25" x14ac:dyDescent="0.2">
      <c r="A74" s="238" t="s">
        <v>241</v>
      </c>
      <c r="B74" s="239" t="s">
        <v>64</v>
      </c>
      <c r="C74" s="112">
        <f>'Darba efektivitāte'!C211</f>
        <v>16104.5</v>
      </c>
      <c r="D74" s="113">
        <f>'Darba efektivitāte'!F211</f>
        <v>0</v>
      </c>
      <c r="E74" s="215" t="e">
        <f>$C$29</f>
        <v>#DIV/0!</v>
      </c>
      <c r="F74" s="215" t="e">
        <f>D74*E74</f>
        <v>#DIV/0!</v>
      </c>
      <c r="G74" s="94"/>
      <c r="H74" s="216"/>
      <c r="I74" s="94"/>
    </row>
    <row r="75" spans="1:10" ht="14.25" x14ac:dyDescent="0.2">
      <c r="A75" s="238" t="s">
        <v>242</v>
      </c>
      <c r="B75" s="239" t="s">
        <v>66</v>
      </c>
      <c r="C75" s="112">
        <f>'Darba efektivitāte'!C212</f>
        <v>4989.5</v>
      </c>
      <c r="D75" s="113">
        <f>'Darba efektivitāte'!F212</f>
        <v>0</v>
      </c>
      <c r="E75" s="215" t="e">
        <f t="shared" ref="E75:E91" si="4">$C$29</f>
        <v>#DIV/0!</v>
      </c>
      <c r="F75" s="215" t="e">
        <f t="shared" ref="F75:F85" si="5">D75*E75</f>
        <v>#DIV/0!</v>
      </c>
      <c r="G75" s="98"/>
      <c r="H75" s="216"/>
      <c r="I75" s="94"/>
    </row>
    <row r="76" spans="1:10" ht="14.25" x14ac:dyDescent="0.2">
      <c r="A76" s="238" t="s">
        <v>243</v>
      </c>
      <c r="B76" s="239" t="s">
        <v>230</v>
      </c>
      <c r="C76" s="112">
        <f>'Darba efektivitāte'!C213</f>
        <v>7163.4</v>
      </c>
      <c r="D76" s="113">
        <f>'Darba efektivitāte'!F213</f>
        <v>0</v>
      </c>
      <c r="E76" s="215" t="e">
        <f>$C$29</f>
        <v>#DIV/0!</v>
      </c>
      <c r="F76" s="215" t="e">
        <f t="shared" si="5"/>
        <v>#DIV/0!</v>
      </c>
      <c r="G76" s="98"/>
      <c r="H76" s="216"/>
      <c r="I76" s="94"/>
    </row>
    <row r="77" spans="1:10" ht="14.25" x14ac:dyDescent="0.2">
      <c r="A77" s="238" t="s">
        <v>244</v>
      </c>
      <c r="B77" s="239" t="s">
        <v>295</v>
      </c>
      <c r="C77" s="112">
        <f>'Darba efektivitāte'!C214</f>
        <v>4585</v>
      </c>
      <c r="D77" s="113">
        <f>'Darba efektivitāte'!F214</f>
        <v>0</v>
      </c>
      <c r="E77" s="215" t="e">
        <f t="shared" si="4"/>
        <v>#DIV/0!</v>
      </c>
      <c r="F77" s="215" t="e">
        <f t="shared" si="5"/>
        <v>#DIV/0!</v>
      </c>
      <c r="G77" s="98"/>
      <c r="H77" s="216"/>
      <c r="I77" s="94"/>
    </row>
    <row r="78" spans="1:10" ht="14.25" x14ac:dyDescent="0.2">
      <c r="A78" s="238" t="s">
        <v>305</v>
      </c>
      <c r="B78" s="239" t="s">
        <v>10</v>
      </c>
      <c r="C78" s="112">
        <f>'Darba efektivitāte'!C215</f>
        <v>11224</v>
      </c>
      <c r="D78" s="113">
        <f>'Darba efektivitāte'!F215</f>
        <v>0</v>
      </c>
      <c r="E78" s="215" t="e">
        <f t="shared" si="4"/>
        <v>#DIV/0!</v>
      </c>
      <c r="F78" s="215" t="e">
        <f t="shared" si="5"/>
        <v>#DIV/0!</v>
      </c>
      <c r="G78" s="98"/>
      <c r="H78" s="216"/>
      <c r="I78" s="94"/>
    </row>
    <row r="79" spans="1:10" ht="14.25" x14ac:dyDescent="0.2">
      <c r="A79" s="238" t="s">
        <v>306</v>
      </c>
      <c r="B79" s="239" t="s">
        <v>298</v>
      </c>
      <c r="C79" s="112">
        <f>'Darba efektivitāte'!C216</f>
        <v>1827</v>
      </c>
      <c r="D79" s="113">
        <f>'Darba efektivitāte'!F216</f>
        <v>0</v>
      </c>
      <c r="E79" s="215" t="e">
        <f t="shared" si="4"/>
        <v>#DIV/0!</v>
      </c>
      <c r="F79" s="215" t="e">
        <f t="shared" si="5"/>
        <v>#DIV/0!</v>
      </c>
      <c r="G79" s="98"/>
      <c r="H79" s="216"/>
      <c r="I79" s="94"/>
    </row>
    <row r="80" spans="1:10" ht="14.25" x14ac:dyDescent="0.2">
      <c r="A80" s="238" t="s">
        <v>307</v>
      </c>
      <c r="B80" s="239" t="s">
        <v>13</v>
      </c>
      <c r="C80" s="112">
        <f>'Darba efektivitāte'!C217</f>
        <v>2500</v>
      </c>
      <c r="D80" s="113">
        <f>'Darba efektivitāte'!F217</f>
        <v>0</v>
      </c>
      <c r="E80" s="215" t="e">
        <f t="shared" si="4"/>
        <v>#DIV/0!</v>
      </c>
      <c r="F80" s="215" t="e">
        <f t="shared" si="5"/>
        <v>#DIV/0!</v>
      </c>
      <c r="G80" s="98"/>
      <c r="H80" s="216"/>
      <c r="I80" s="94"/>
    </row>
    <row r="81" spans="1:9" ht="14.25" x14ac:dyDescent="0.2">
      <c r="A81" s="238" t="s">
        <v>308</v>
      </c>
      <c r="B81" s="239" t="s">
        <v>14</v>
      </c>
      <c r="C81" s="112">
        <f>'Darba efektivitāte'!C218</f>
        <v>40649</v>
      </c>
      <c r="D81" s="113">
        <f>'Darba efektivitāte'!F218</f>
        <v>0</v>
      </c>
      <c r="E81" s="215" t="e">
        <f t="shared" si="4"/>
        <v>#DIV/0!</v>
      </c>
      <c r="F81" s="215" t="e">
        <f t="shared" si="5"/>
        <v>#DIV/0!</v>
      </c>
      <c r="G81" s="98"/>
      <c r="H81" s="216"/>
      <c r="I81" s="94"/>
    </row>
    <row r="82" spans="1:9" ht="14.25" x14ac:dyDescent="0.2">
      <c r="A82" s="238" t="s">
        <v>309</v>
      </c>
      <c r="B82" s="244" t="s">
        <v>92</v>
      </c>
      <c r="C82" s="214">
        <f>'Darba efektivitāte'!C219</f>
        <v>13421</v>
      </c>
      <c r="D82" s="114">
        <f>'Darba efektivitāte'!F219</f>
        <v>0</v>
      </c>
      <c r="E82" s="215" t="e">
        <f t="shared" si="4"/>
        <v>#DIV/0!</v>
      </c>
      <c r="F82" s="215" t="e">
        <f t="shared" si="5"/>
        <v>#DIV/0!</v>
      </c>
      <c r="G82" s="98"/>
      <c r="H82" s="216"/>
      <c r="I82" s="94"/>
    </row>
    <row r="83" spans="1:9" ht="14.25" x14ac:dyDescent="0.2">
      <c r="A83" s="238" t="s">
        <v>310</v>
      </c>
      <c r="B83" s="244" t="s">
        <v>53</v>
      </c>
      <c r="C83" s="214">
        <f>'Darba efektivitāte'!C220</f>
        <v>10432</v>
      </c>
      <c r="D83" s="114">
        <f>'Darba efektivitāte'!F220</f>
        <v>0</v>
      </c>
      <c r="E83" s="215" t="e">
        <f t="shared" si="4"/>
        <v>#DIV/0!</v>
      </c>
      <c r="F83" s="215" t="e">
        <f t="shared" si="5"/>
        <v>#DIV/0!</v>
      </c>
      <c r="G83" s="98"/>
      <c r="H83" s="216"/>
      <c r="I83" s="94"/>
    </row>
    <row r="84" spans="1:9" ht="14.25" x14ac:dyDescent="0.2">
      <c r="A84" s="238" t="s">
        <v>311</v>
      </c>
      <c r="B84" s="244" t="s">
        <v>54</v>
      </c>
      <c r="C84" s="214">
        <f>'Darba efektivitāte'!C221</f>
        <v>1833</v>
      </c>
      <c r="D84" s="114">
        <f>'Darba efektivitāte'!F221</f>
        <v>0</v>
      </c>
      <c r="E84" s="215" t="e">
        <f t="shared" si="4"/>
        <v>#DIV/0!</v>
      </c>
      <c r="F84" s="215" t="e">
        <f t="shared" si="5"/>
        <v>#DIV/0!</v>
      </c>
      <c r="G84" s="98"/>
      <c r="H84" s="216"/>
      <c r="I84" s="94"/>
    </row>
    <row r="85" spans="1:9" ht="14.25" x14ac:dyDescent="0.2">
      <c r="A85" s="238" t="s">
        <v>312</v>
      </c>
      <c r="B85" s="244" t="s">
        <v>55</v>
      </c>
      <c r="C85" s="214">
        <f>'Darba efektivitāte'!C222</f>
        <v>14054</v>
      </c>
      <c r="D85" s="114">
        <f>'Darba efektivitāte'!F222</f>
        <v>0</v>
      </c>
      <c r="E85" s="215" t="e">
        <f t="shared" si="4"/>
        <v>#DIV/0!</v>
      </c>
      <c r="F85" s="215" t="e">
        <f t="shared" si="5"/>
        <v>#DIV/0!</v>
      </c>
      <c r="G85" s="98"/>
      <c r="H85" s="216"/>
      <c r="I85" s="94"/>
    </row>
    <row r="86" spans="1:9" ht="14.25" x14ac:dyDescent="0.2">
      <c r="A86" s="238" t="s">
        <v>313</v>
      </c>
      <c r="B86" s="244" t="s">
        <v>61</v>
      </c>
      <c r="C86" s="214">
        <f>'Darba efektivitāte'!C223</f>
        <v>8913</v>
      </c>
      <c r="D86" s="114">
        <f>'Darba efektivitāte'!F223</f>
        <v>0</v>
      </c>
      <c r="E86" s="215" t="e">
        <f>$C$29</f>
        <v>#DIV/0!</v>
      </c>
      <c r="F86" s="215" t="e">
        <f>D86*E86</f>
        <v>#DIV/0!</v>
      </c>
      <c r="G86" s="98"/>
      <c r="H86" s="216"/>
      <c r="I86" s="94"/>
    </row>
    <row r="87" spans="1:9" ht="14.25" x14ac:dyDescent="0.2">
      <c r="A87" s="238" t="s">
        <v>314</v>
      </c>
      <c r="B87" s="240" t="s">
        <v>62</v>
      </c>
      <c r="C87" s="474">
        <f>'Darba efektivitāte'!C224</f>
        <v>1037</v>
      </c>
      <c r="D87" s="476">
        <f>'Darba efektivitāte'!F224</f>
        <v>0</v>
      </c>
      <c r="E87" s="462" t="e">
        <f t="shared" si="4"/>
        <v>#DIV/0!</v>
      </c>
      <c r="F87" s="462" t="e">
        <f>D87*E87</f>
        <v>#DIV/0!</v>
      </c>
      <c r="G87" s="98"/>
      <c r="H87" s="216"/>
      <c r="I87" s="94"/>
    </row>
    <row r="88" spans="1:9" ht="14.25" x14ac:dyDescent="0.2">
      <c r="A88" s="238" t="s">
        <v>315</v>
      </c>
      <c r="B88" s="239" t="s">
        <v>268</v>
      </c>
      <c r="C88" s="112">
        <f>'Darba efektivitāte'!C225</f>
        <v>1038</v>
      </c>
      <c r="D88" s="113">
        <f>'Darba efektivitāte'!F225</f>
        <v>0</v>
      </c>
      <c r="E88" s="462" t="e">
        <f t="shared" si="4"/>
        <v>#DIV/0!</v>
      </c>
      <c r="F88" s="462" t="e">
        <f t="shared" ref="F88:F91" si="6">D88*E88</f>
        <v>#DIV/0!</v>
      </c>
      <c r="G88" s="463"/>
      <c r="H88" s="463"/>
      <c r="I88" s="463"/>
    </row>
    <row r="89" spans="1:9" ht="14.25" x14ac:dyDescent="0.2">
      <c r="A89" s="238" t="s">
        <v>316</v>
      </c>
      <c r="B89" s="239" t="s">
        <v>266</v>
      </c>
      <c r="C89" s="112">
        <f>'Darba efektivitāte'!C226</f>
        <v>1937</v>
      </c>
      <c r="D89" s="113">
        <f>'Darba efektivitāte'!F226</f>
        <v>0</v>
      </c>
      <c r="E89" s="462" t="e">
        <f t="shared" si="4"/>
        <v>#DIV/0!</v>
      </c>
      <c r="F89" s="462" t="e">
        <f t="shared" si="6"/>
        <v>#DIV/0!</v>
      </c>
      <c r="G89" s="463"/>
      <c r="H89" s="463"/>
      <c r="I89" s="463"/>
    </row>
    <row r="90" spans="1:9" ht="14.25" x14ac:dyDescent="0.2">
      <c r="A90" s="238" t="s">
        <v>317</v>
      </c>
      <c r="B90" s="239" t="s">
        <v>267</v>
      </c>
      <c r="C90" s="112">
        <f>'Darba efektivitāte'!C227</f>
        <v>7787</v>
      </c>
      <c r="D90" s="113">
        <f>'Darba efektivitāte'!F227</f>
        <v>0</v>
      </c>
      <c r="E90" s="462" t="e">
        <f t="shared" si="4"/>
        <v>#DIV/0!</v>
      </c>
      <c r="F90" s="462" t="e">
        <f t="shared" si="6"/>
        <v>#DIV/0!</v>
      </c>
      <c r="G90" s="463"/>
      <c r="H90" s="463"/>
      <c r="I90" s="463"/>
    </row>
    <row r="91" spans="1:9" ht="15" thickBot="1" x14ac:dyDescent="0.25">
      <c r="A91" s="238" t="s">
        <v>318</v>
      </c>
      <c r="B91" s="239" t="s">
        <v>271</v>
      </c>
      <c r="C91" s="112">
        <f>'Darba efektivitāte'!C228</f>
        <v>5489</v>
      </c>
      <c r="D91" s="113">
        <f>'Darba efektivitāte'!F228</f>
        <v>0</v>
      </c>
      <c r="E91" s="462" t="e">
        <f t="shared" si="4"/>
        <v>#DIV/0!</v>
      </c>
      <c r="F91" s="462" t="e">
        <f t="shared" si="6"/>
        <v>#DIV/0!</v>
      </c>
      <c r="G91" s="463"/>
      <c r="H91" s="463"/>
      <c r="I91" s="463"/>
    </row>
    <row r="92" spans="1:9" ht="15" thickBot="1" x14ac:dyDescent="0.25">
      <c r="A92" s="734" t="s">
        <v>26</v>
      </c>
      <c r="B92" s="744"/>
      <c r="C92" s="475">
        <f>SUM(C74:C91)</f>
        <v>154983.4</v>
      </c>
      <c r="D92" s="95">
        <f>SUM(D74:D91)</f>
        <v>0</v>
      </c>
      <c r="E92" s="115"/>
      <c r="F92" s="95" t="e">
        <f>SUM(F74:F87)</f>
        <v>#DIV/0!</v>
      </c>
      <c r="G92" s="94"/>
      <c r="H92" s="216"/>
      <c r="I92" s="94"/>
    </row>
    <row r="93" spans="1:9" ht="14.25" x14ac:dyDescent="0.2">
      <c r="A93" s="432" t="s">
        <v>237</v>
      </c>
      <c r="B93" s="740" t="s">
        <v>256</v>
      </c>
      <c r="C93" s="741"/>
      <c r="D93" s="741"/>
      <c r="E93" s="741"/>
      <c r="F93" s="741"/>
      <c r="G93" s="94"/>
      <c r="H93" s="216"/>
      <c r="I93" s="94"/>
    </row>
    <row r="94" spans="1:9" ht="14.25" x14ac:dyDescent="0.2">
      <c r="A94" s="238" t="s">
        <v>245</v>
      </c>
      <c r="B94" s="245" t="s">
        <v>64</v>
      </c>
      <c r="C94" s="107">
        <f>C74</f>
        <v>16104.5</v>
      </c>
      <c r="D94" s="108">
        <f>'Darba efektivitāte'!G235</f>
        <v>208</v>
      </c>
      <c r="E94" s="215" t="e">
        <f>$C$37</f>
        <v>#DIV/0!</v>
      </c>
      <c r="F94" s="215" t="e">
        <f>D94*E94</f>
        <v>#DIV/0!</v>
      </c>
      <c r="G94" s="94"/>
      <c r="H94" s="216"/>
      <c r="I94" s="94"/>
    </row>
    <row r="95" spans="1:9" ht="14.25" x14ac:dyDescent="0.2">
      <c r="A95" s="238" t="s">
        <v>246</v>
      </c>
      <c r="B95" s="245" t="s">
        <v>66</v>
      </c>
      <c r="C95" s="107">
        <f>C75</f>
        <v>4989.5</v>
      </c>
      <c r="D95" s="108">
        <f>'Darba efektivitāte'!G236</f>
        <v>208</v>
      </c>
      <c r="E95" s="215" t="e">
        <f t="shared" ref="E95:E97" si="7">$C$37</f>
        <v>#DIV/0!</v>
      </c>
      <c r="F95" s="215" t="e">
        <f t="shared" ref="F95:F97" si="8">D95*E95</f>
        <v>#DIV/0!</v>
      </c>
      <c r="G95" s="98"/>
      <c r="H95" s="216"/>
      <c r="I95" s="94"/>
    </row>
    <row r="96" spans="1:9" ht="14.25" x14ac:dyDescent="0.2">
      <c r="A96" s="238" t="s">
        <v>247</v>
      </c>
      <c r="B96" s="245" t="s">
        <v>10</v>
      </c>
      <c r="C96" s="107">
        <f>C78</f>
        <v>11224</v>
      </c>
      <c r="D96" s="108">
        <f>'Darba efektivitāte'!G237</f>
        <v>208</v>
      </c>
      <c r="E96" s="215" t="e">
        <f>$C$37</f>
        <v>#DIV/0!</v>
      </c>
      <c r="F96" s="215" t="e">
        <f t="shared" si="8"/>
        <v>#DIV/0!</v>
      </c>
      <c r="G96" s="98"/>
      <c r="H96" s="216"/>
      <c r="I96" s="94"/>
    </row>
    <row r="97" spans="1:9" ht="15" thickBot="1" x14ac:dyDescent="0.25">
      <c r="A97" s="243" t="s">
        <v>248</v>
      </c>
      <c r="B97" s="246" t="s">
        <v>92</v>
      </c>
      <c r="C97" s="220">
        <f>C82</f>
        <v>13421</v>
      </c>
      <c r="D97" s="221">
        <f>'Darba efektivitāte'!G238</f>
        <v>208</v>
      </c>
      <c r="E97" s="222" t="e">
        <f t="shared" si="7"/>
        <v>#DIV/0!</v>
      </c>
      <c r="F97" s="222" t="e">
        <f t="shared" si="8"/>
        <v>#DIV/0!</v>
      </c>
      <c r="G97" s="98"/>
      <c r="H97" s="216"/>
      <c r="I97" s="94"/>
    </row>
    <row r="98" spans="1:9" ht="16.899999999999999" customHeight="1" thickBot="1" x14ac:dyDescent="0.25">
      <c r="A98" s="734" t="s">
        <v>26</v>
      </c>
      <c r="B98" s="735"/>
      <c r="C98" s="109">
        <f>SUM(C94:C97)</f>
        <v>45739</v>
      </c>
      <c r="D98" s="95">
        <f>SUM(D94:D97)</f>
        <v>832</v>
      </c>
      <c r="E98" s="110"/>
      <c r="F98" s="95" t="e">
        <f>SUM(F94:F97)</f>
        <v>#DIV/0!</v>
      </c>
      <c r="G98" s="99"/>
      <c r="H98" s="99"/>
      <c r="I98" s="99"/>
    </row>
    <row r="99" spans="1:9" ht="14.45" customHeight="1" thickBot="1" x14ac:dyDescent="0.25">
      <c r="A99" s="734" t="s">
        <v>319</v>
      </c>
      <c r="B99" s="735"/>
      <c r="C99" s="735"/>
      <c r="D99" s="735"/>
      <c r="E99" s="735"/>
      <c r="F99" s="111" t="e">
        <f>F61+F72+F92+M87</f>
        <v>#DIV/0!</v>
      </c>
      <c r="G99" s="100"/>
      <c r="H99" s="100"/>
      <c r="I99" s="100"/>
    </row>
    <row r="100" spans="1:9" ht="9" customHeight="1" x14ac:dyDescent="0.2">
      <c r="A100" s="217"/>
      <c r="B100" s="217"/>
      <c r="C100" s="217"/>
      <c r="D100" s="217"/>
      <c r="E100" s="217"/>
      <c r="F100" s="218"/>
      <c r="G100" s="100"/>
      <c r="H100" s="100"/>
      <c r="I100" s="100"/>
    </row>
    <row r="101" spans="1:9" ht="10.9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7"/>
    </row>
    <row r="102" spans="1:9" x14ac:dyDescent="0.2">
      <c r="A102" s="513"/>
      <c r="B102" s="513"/>
      <c r="C102" s="517"/>
      <c r="D102" s="517"/>
      <c r="E102" s="513"/>
      <c r="F102" s="513"/>
      <c r="G102" s="103"/>
      <c r="H102" s="103"/>
      <c r="I102" s="103"/>
    </row>
    <row r="103" spans="1:9" x14ac:dyDescent="0.2">
      <c r="A103" s="513"/>
      <c r="B103" s="513"/>
      <c r="C103" s="517"/>
      <c r="D103" s="517"/>
      <c r="E103" s="513"/>
      <c r="F103" s="513"/>
      <c r="G103" s="103"/>
      <c r="H103" s="103"/>
      <c r="I103" s="103"/>
    </row>
    <row r="104" spans="1:9" x14ac:dyDescent="0.2">
      <c r="A104" s="513"/>
      <c r="B104" s="513"/>
      <c r="C104" s="517"/>
      <c r="D104" s="517"/>
      <c r="E104" s="513"/>
      <c r="F104" s="513"/>
      <c r="G104" s="103"/>
      <c r="H104" s="103"/>
      <c r="I104" s="103"/>
    </row>
    <row r="105" spans="1:9" x14ac:dyDescent="0.2">
      <c r="A105" s="513"/>
      <c r="B105" s="513"/>
      <c r="C105" s="517"/>
      <c r="D105" s="517"/>
      <c r="E105" s="513"/>
      <c r="F105" s="513"/>
      <c r="G105" s="103"/>
      <c r="H105" s="103"/>
      <c r="I105" s="103"/>
    </row>
    <row r="106" spans="1:9" x14ac:dyDescent="0.2">
      <c r="A106" s="103"/>
      <c r="B106" s="103"/>
      <c r="C106" s="104"/>
      <c r="D106" s="104"/>
      <c r="E106" s="103"/>
      <c r="F106" s="103"/>
      <c r="G106" s="103"/>
      <c r="H106" s="103"/>
      <c r="I106" s="103"/>
    </row>
    <row r="107" spans="1:9" x14ac:dyDescent="0.2">
      <c r="A107" s="103"/>
      <c r="B107" s="103"/>
      <c r="C107" s="104"/>
      <c r="D107" s="104"/>
      <c r="E107" s="103"/>
      <c r="F107" s="103"/>
      <c r="G107" s="103"/>
      <c r="H107" s="103"/>
      <c r="I107" s="103"/>
    </row>
  </sheetData>
  <mergeCells count="25">
    <mergeCell ref="A99:E99"/>
    <mergeCell ref="B93:F93"/>
    <mergeCell ref="A13:B13"/>
    <mergeCell ref="A21:B21"/>
    <mergeCell ref="A29:B29"/>
    <mergeCell ref="A72:B72"/>
    <mergeCell ref="C66:C67"/>
    <mergeCell ref="D66:D67"/>
    <mergeCell ref="E66:E67"/>
    <mergeCell ref="F66:F67"/>
    <mergeCell ref="A98:B98"/>
    <mergeCell ref="B73:F73"/>
    <mergeCell ref="B63:F63"/>
    <mergeCell ref="A92:B92"/>
    <mergeCell ref="I66:I67"/>
    <mergeCell ref="B42:F42"/>
    <mergeCell ref="A4:F4"/>
    <mergeCell ref="E1:F1"/>
    <mergeCell ref="E2:F2"/>
    <mergeCell ref="A5:C5"/>
    <mergeCell ref="G66:G67"/>
    <mergeCell ref="A61:B61"/>
    <mergeCell ref="A37:B37"/>
    <mergeCell ref="A40:F40"/>
    <mergeCell ref="A38:C38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20" sqref="I20"/>
    </sheetView>
  </sheetViews>
  <sheetFormatPr defaultRowHeight="12.75" x14ac:dyDescent="0.2"/>
  <cols>
    <col min="2" max="2" width="6.85546875" customWidth="1"/>
    <col min="3" max="3" width="41.5703125" customWidth="1"/>
    <col min="4" max="4" width="17.5703125" style="3" customWidth="1"/>
    <col min="5" max="5" width="13.7109375" style="3" customWidth="1"/>
    <col min="6" max="6" width="15.7109375" customWidth="1"/>
    <col min="7" max="7" width="15.85546875" customWidth="1"/>
    <col min="8" max="8" width="19.28515625" customWidth="1"/>
    <col min="9" max="9" width="15.5703125" customWidth="1"/>
    <col min="10" max="10" width="15.85546875" customWidth="1"/>
    <col min="11" max="11" width="13.7109375" customWidth="1"/>
  </cols>
  <sheetData>
    <row r="1" spans="1:11" x14ac:dyDescent="0.2">
      <c r="A1" s="507"/>
      <c r="B1" s="507"/>
      <c r="C1" s="507"/>
      <c r="D1" s="508"/>
      <c r="E1" s="508"/>
      <c r="F1" s="572"/>
      <c r="J1" s="430"/>
      <c r="K1" s="430"/>
    </row>
    <row r="2" spans="1:11" x14ac:dyDescent="0.2">
      <c r="A2" s="507"/>
      <c r="B2" s="507"/>
      <c r="C2" s="507"/>
      <c r="D2" s="508"/>
      <c r="E2" s="508"/>
      <c r="F2" s="573"/>
      <c r="J2" s="431"/>
      <c r="K2" s="431"/>
    </row>
    <row r="3" spans="1:11" ht="12" customHeight="1" x14ac:dyDescent="0.2">
      <c r="A3" s="507"/>
      <c r="B3" s="507"/>
      <c r="C3" s="507"/>
      <c r="D3" s="508"/>
      <c r="E3" s="508"/>
      <c r="F3" s="507"/>
    </row>
    <row r="4" spans="1:11" ht="18.600000000000001" customHeight="1" x14ac:dyDescent="0.25">
      <c r="A4" s="748" t="s">
        <v>154</v>
      </c>
      <c r="B4" s="748"/>
      <c r="C4" s="748"/>
      <c r="D4" s="748"/>
      <c r="E4" s="748"/>
      <c r="F4" s="748"/>
      <c r="G4" s="433"/>
      <c r="H4" s="433"/>
      <c r="I4" s="433"/>
      <c r="J4" s="433"/>
      <c r="K4" s="433"/>
    </row>
    <row r="5" spans="1:11" ht="10.9" customHeight="1" x14ac:dyDescent="0.2">
      <c r="A5" s="507"/>
      <c r="B5" s="126"/>
      <c r="C5" s="126"/>
      <c r="D5" s="126"/>
      <c r="E5" s="126"/>
      <c r="F5" s="126"/>
      <c r="G5" s="126"/>
      <c r="H5" s="126"/>
      <c r="I5" s="127"/>
    </row>
    <row r="6" spans="1:11" ht="15.75" thickBot="1" x14ac:dyDescent="0.3">
      <c r="A6" s="507"/>
      <c r="B6" s="509" t="s">
        <v>250</v>
      </c>
      <c r="C6" s="509"/>
      <c r="D6" s="509"/>
      <c r="E6" s="509"/>
      <c r="F6" s="507"/>
      <c r="G6" s="247"/>
      <c r="H6" s="247"/>
    </row>
    <row r="7" spans="1:11" ht="64.5" customHeight="1" thickBot="1" x14ac:dyDescent="0.25">
      <c r="A7" s="507"/>
      <c r="B7" s="510" t="s">
        <v>101</v>
      </c>
      <c r="C7" s="511" t="s">
        <v>157</v>
      </c>
      <c r="D7" s="512" t="s">
        <v>263</v>
      </c>
      <c r="E7" s="507"/>
      <c r="F7" s="507"/>
      <c r="G7" s="218"/>
    </row>
    <row r="8" spans="1:11" ht="11.25" customHeight="1" x14ac:dyDescent="0.2">
      <c r="B8" s="486" t="s">
        <v>63</v>
      </c>
      <c r="C8" s="487" t="s">
        <v>253</v>
      </c>
      <c r="D8" s="488" t="e">
        <f>Tāme!F61</f>
        <v>#DIV/0!</v>
      </c>
      <c r="E8" s="507"/>
      <c r="F8" s="507"/>
      <c r="G8" s="218"/>
    </row>
    <row r="9" spans="1:11" ht="13.5" customHeight="1" x14ac:dyDescent="0.2">
      <c r="A9" s="507"/>
      <c r="B9" s="489" t="s">
        <v>65</v>
      </c>
      <c r="C9" s="490" t="s">
        <v>254</v>
      </c>
      <c r="D9" s="491" t="e">
        <f>Tāme!F72</f>
        <v>#DIV/0!</v>
      </c>
      <c r="E9" s="507"/>
      <c r="F9" s="507"/>
      <c r="G9" s="218"/>
    </row>
    <row r="10" spans="1:11" ht="12" customHeight="1" x14ac:dyDescent="0.2">
      <c r="A10" s="507"/>
      <c r="B10" s="492" t="s">
        <v>251</v>
      </c>
      <c r="C10" s="493" t="s">
        <v>255</v>
      </c>
      <c r="D10" s="494" t="e">
        <f>Tāme!F92</f>
        <v>#DIV/0!</v>
      </c>
      <c r="E10" s="507"/>
      <c r="F10" s="507"/>
      <c r="G10" s="218"/>
    </row>
    <row r="11" spans="1:11" ht="14.25" customHeight="1" thickBot="1" x14ac:dyDescent="0.25">
      <c r="A11" s="507"/>
      <c r="B11" s="495" t="s">
        <v>252</v>
      </c>
      <c r="C11" s="496" t="s">
        <v>256</v>
      </c>
      <c r="D11" s="497" t="e">
        <f>Tāme!F98</f>
        <v>#DIV/0!</v>
      </c>
      <c r="E11" s="507"/>
      <c r="F11" s="507"/>
      <c r="G11" s="218"/>
    </row>
    <row r="12" spans="1:11" ht="13.5" thickBot="1" x14ac:dyDescent="0.25">
      <c r="A12" s="507"/>
      <c r="B12" s="753" t="s">
        <v>258</v>
      </c>
      <c r="C12" s="754"/>
      <c r="D12" s="498" t="e">
        <f>SUM(D8:D11)</f>
        <v>#DIV/0!</v>
      </c>
      <c r="E12" s="513"/>
      <c r="F12" s="514"/>
      <c r="G12" s="103"/>
      <c r="H12" s="103"/>
    </row>
    <row r="13" spans="1:11" x14ac:dyDescent="0.2">
      <c r="A13" s="507"/>
      <c r="B13" s="755" t="s">
        <v>158</v>
      </c>
      <c r="C13" s="756"/>
      <c r="D13" s="499" t="e">
        <f>D12*21%</f>
        <v>#DIV/0!</v>
      </c>
      <c r="E13" s="513"/>
      <c r="F13" s="513"/>
      <c r="G13" s="103"/>
      <c r="H13" s="103"/>
    </row>
    <row r="14" spans="1:11" ht="15" customHeight="1" thickBot="1" x14ac:dyDescent="0.25">
      <c r="A14" s="507"/>
      <c r="B14" s="757" t="s">
        <v>155</v>
      </c>
      <c r="C14" s="758"/>
      <c r="D14" s="500" t="e">
        <f>D12+D13</f>
        <v>#DIV/0!</v>
      </c>
      <c r="E14" s="513"/>
      <c r="F14" s="513"/>
      <c r="G14" s="103"/>
      <c r="H14" s="103"/>
    </row>
    <row r="15" spans="1:11" x14ac:dyDescent="0.2">
      <c r="A15" s="507"/>
      <c r="B15" s="507"/>
      <c r="C15" s="507"/>
      <c r="D15" s="508"/>
      <c r="E15" s="508"/>
      <c r="F15" s="513"/>
      <c r="G15" s="103"/>
      <c r="H15" s="103"/>
      <c r="I15" s="103"/>
    </row>
    <row r="16" spans="1:11" ht="21.75" customHeight="1" thickBot="1" x14ac:dyDescent="0.25">
      <c r="A16" s="507"/>
      <c r="B16" s="761" t="s">
        <v>281</v>
      </c>
      <c r="C16" s="761"/>
      <c r="D16" s="761"/>
      <c r="E16" s="761"/>
      <c r="F16" s="761"/>
      <c r="G16" s="103"/>
      <c r="H16" s="103"/>
      <c r="I16" s="103"/>
    </row>
    <row r="17" spans="1:9" ht="68.25" customHeight="1" x14ac:dyDescent="0.2">
      <c r="A17" s="507"/>
      <c r="B17" s="248" t="s">
        <v>101</v>
      </c>
      <c r="C17" s="249" t="s">
        <v>1</v>
      </c>
      <c r="D17" s="250" t="s">
        <v>102</v>
      </c>
      <c r="E17" s="762" t="s">
        <v>156</v>
      </c>
      <c r="F17" s="763"/>
      <c r="G17" s="103"/>
      <c r="H17" s="103"/>
    </row>
    <row r="18" spans="1:9" s="570" customFormat="1" ht="16.5" customHeight="1" x14ac:dyDescent="0.2">
      <c r="B18" s="501" t="s">
        <v>78</v>
      </c>
      <c r="C18" s="502" t="s">
        <v>300</v>
      </c>
      <c r="D18" s="503" t="s">
        <v>103</v>
      </c>
      <c r="E18" s="764">
        <v>0</v>
      </c>
      <c r="F18" s="765"/>
      <c r="G18" s="571"/>
      <c r="H18" s="571"/>
    </row>
    <row r="19" spans="1:9" s="570" customFormat="1" ht="16.5" customHeight="1" thickBot="1" x14ac:dyDescent="0.25">
      <c r="B19" s="501" t="s">
        <v>95</v>
      </c>
      <c r="C19" s="502" t="s">
        <v>301</v>
      </c>
      <c r="D19" s="503" t="s">
        <v>103</v>
      </c>
      <c r="E19" s="766">
        <v>0</v>
      </c>
      <c r="F19" s="767"/>
      <c r="G19" s="571"/>
      <c r="H19" s="571"/>
    </row>
    <row r="20" spans="1:9" ht="18" customHeight="1" thickBot="1" x14ac:dyDescent="0.25">
      <c r="A20" s="507"/>
      <c r="B20" s="751" t="s">
        <v>283</v>
      </c>
      <c r="C20" s="752"/>
      <c r="D20" s="752"/>
      <c r="E20" s="749">
        <f>E18+E19</f>
        <v>0</v>
      </c>
      <c r="F20" s="750"/>
      <c r="G20" s="103"/>
      <c r="H20" s="103"/>
      <c r="I20" s="103"/>
    </row>
    <row r="21" spans="1:9" x14ac:dyDescent="0.2">
      <c r="A21" s="507"/>
      <c r="B21" s="507"/>
      <c r="C21" s="507"/>
      <c r="D21" s="508"/>
      <c r="E21" s="508"/>
      <c r="F21" s="507"/>
      <c r="G21" s="103"/>
      <c r="H21" s="103"/>
      <c r="I21" s="103"/>
    </row>
    <row r="22" spans="1:9" ht="15.75" thickBot="1" x14ac:dyDescent="0.25">
      <c r="A22" s="507"/>
      <c r="B22" s="759" t="s">
        <v>282</v>
      </c>
      <c r="C22" s="759"/>
      <c r="D22" s="759"/>
      <c r="E22" s="759"/>
      <c r="F22" s="760"/>
      <c r="G22" s="103"/>
      <c r="H22" s="103"/>
      <c r="I22" s="103"/>
    </row>
    <row r="23" spans="1:9" ht="52.5" customHeight="1" thickBot="1" x14ac:dyDescent="0.25">
      <c r="A23" s="507"/>
      <c r="B23" s="434" t="s">
        <v>101</v>
      </c>
      <c r="C23" s="435" t="s">
        <v>1</v>
      </c>
      <c r="D23" s="436" t="s">
        <v>102</v>
      </c>
      <c r="E23" s="437" t="s">
        <v>156</v>
      </c>
      <c r="F23" s="515"/>
      <c r="G23" s="103"/>
      <c r="H23" s="103"/>
      <c r="I23" s="103"/>
    </row>
    <row r="24" spans="1:9" ht="27" x14ac:dyDescent="0.2">
      <c r="A24" s="507"/>
      <c r="B24" s="504" t="s">
        <v>24</v>
      </c>
      <c r="C24" s="505" t="s">
        <v>284</v>
      </c>
      <c r="D24" s="506" t="s">
        <v>112</v>
      </c>
      <c r="E24" s="438">
        <v>0</v>
      </c>
      <c r="F24" s="507"/>
      <c r="G24" s="103"/>
      <c r="H24" s="103"/>
      <c r="I24" s="103"/>
    </row>
    <row r="25" spans="1:9" ht="27.75" thickBot="1" x14ac:dyDescent="0.25">
      <c r="A25" s="507"/>
      <c r="B25" s="574" t="s">
        <v>25</v>
      </c>
      <c r="C25" s="575" t="s">
        <v>285</v>
      </c>
      <c r="D25" s="576" t="s">
        <v>112</v>
      </c>
      <c r="E25" s="577">
        <v>0</v>
      </c>
      <c r="F25" s="507"/>
      <c r="G25" s="103"/>
      <c r="H25" s="103"/>
      <c r="I25" s="103"/>
    </row>
    <row r="26" spans="1:9" ht="15" customHeight="1" x14ac:dyDescent="0.2">
      <c r="A26" s="507"/>
      <c r="F26" s="507"/>
    </row>
    <row r="27" spans="1:9" x14ac:dyDescent="0.2">
      <c r="A27" s="507"/>
      <c r="B27" s="507"/>
      <c r="C27" s="507"/>
      <c r="D27" s="508"/>
      <c r="E27" s="508"/>
      <c r="F27" s="507"/>
    </row>
    <row r="28" spans="1:9" x14ac:dyDescent="0.2">
      <c r="A28" s="507"/>
      <c r="B28" s="507"/>
      <c r="C28" s="507"/>
      <c r="D28" s="508"/>
      <c r="E28" s="508"/>
      <c r="F28" s="507"/>
    </row>
    <row r="29" spans="1:9" x14ac:dyDescent="0.2">
      <c r="A29" s="507"/>
      <c r="B29" s="507"/>
      <c r="C29" s="507"/>
      <c r="D29" s="508"/>
      <c r="E29" s="508"/>
      <c r="F29" s="507"/>
    </row>
    <row r="30" spans="1:9" x14ac:dyDescent="0.2">
      <c r="A30" s="507"/>
      <c r="B30" s="507"/>
      <c r="C30" s="507"/>
      <c r="D30" s="508"/>
      <c r="E30" s="508"/>
      <c r="F30" s="507"/>
    </row>
    <row r="31" spans="1:9" x14ac:dyDescent="0.2">
      <c r="A31" s="507"/>
      <c r="B31" s="507"/>
      <c r="C31" s="507"/>
      <c r="D31" s="508"/>
      <c r="E31" s="508"/>
      <c r="F31" s="507"/>
    </row>
  </sheetData>
  <mergeCells count="11">
    <mergeCell ref="B22:F22"/>
    <mergeCell ref="B16:F16"/>
    <mergeCell ref="E17:F17"/>
    <mergeCell ref="E18:F18"/>
    <mergeCell ref="E19:F19"/>
    <mergeCell ref="A4:F4"/>
    <mergeCell ref="E20:F20"/>
    <mergeCell ref="B20:D20"/>
    <mergeCell ref="B12:C12"/>
    <mergeCell ref="B13:C13"/>
    <mergeCell ref="B14:C14"/>
  </mergeCells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Darba efektivitāte</vt:lpstr>
      <vt:lpstr>Darbinieku atalgojuma veid.</vt:lpstr>
      <vt:lpstr>Tāme</vt:lpstr>
      <vt:lpstr>Finanšu piedāvājums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Lelde Jirjena</dc:creator>
  <cp:lastModifiedBy>Agnese Stūre</cp:lastModifiedBy>
  <cp:lastPrinted>2018-08-30T11:32:42Z</cp:lastPrinted>
  <dcterms:created xsi:type="dcterms:W3CDTF">2012-05-24T06:26:19Z</dcterms:created>
  <dcterms:modified xsi:type="dcterms:W3CDTF">2018-09-04T13:43:52Z</dcterms:modified>
</cp:coreProperties>
</file>