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035" yWindow="165" windowWidth="12435" windowHeight="7635" activeTab="0"/>
  </bookViews>
  <sheets>
    <sheet name="A(8)" sheetId="1" r:id="rId1"/>
    <sheet name="VDV" sheetId="2" r:id="rId2"/>
    <sheet name="Printable A(8)" sheetId="3" r:id="rId3"/>
    <sheet name="Printable VDV" sheetId="4" r:id="rId4"/>
    <sheet name="HelpA(8)" sheetId="5" r:id="rId5"/>
    <sheet name="HelpVDV" sheetId="6" r:id="rId6"/>
  </sheets>
  <definedNames>
    <definedName name="A8exposuretimes">'A(8)'!$G$11:$H$16</definedName>
    <definedName name="A8kfactorXaxis">'A(8)'!$C$7</definedName>
    <definedName name="A8kfactorYaxis">'A(8)'!$D$7</definedName>
    <definedName name="A8kfactorZaxis">'A(8)'!$E$7</definedName>
    <definedName name="A8measurements">'A(8)'!$B$11:$E$16</definedName>
    <definedName name="A8OpsDescriptions">'A(8)'!$B$11:$B$16</definedName>
    <definedName name="A8ZoomArea">'A(8)'!$A$1:$T$30</definedName>
    <definedName name="button_showdailyexposures">"Button 14"</definedName>
    <definedName name="Copyright">'A(8)'!$B$30</definedName>
    <definedName name="CopyrightA8">'A(8)'!$B$30</definedName>
    <definedName name="CopyrightVDV">'VDV'!$B$29</definedName>
    <definedName name="HelpA8Exposurecalc">'HelpA(8)'!$A$15</definedName>
    <definedName name="HelpA8exposurepointscalc">'HelpA(8)'!$A$24</definedName>
    <definedName name="HelpA8pointsperhourcalc">'HelpA(8)'!$A$43</definedName>
    <definedName name="HelpA8timetocalc">'HelpA(8)'!$A$33</definedName>
    <definedName name="HelpA8ZoomArea">'HelpA(8)'!$A$1:$E$14</definedName>
    <definedName name="HelpVDVexposurecalc">'HelpVDV'!$A$16</definedName>
    <definedName name="HelpVDVtimetocalc">'HelpVDV'!$A$25</definedName>
    <definedName name="HelpVDVZoomArea">'HelpVDV'!$A$1:$E$15</definedName>
    <definedName name="_xlnm.Print_Area" localSheetId="2">'Printable A(8)'!$A$1:$I$58</definedName>
    <definedName name="_xlnm.Print_Area" localSheetId="3">'Printable VDV'!$A$1:$K$42</definedName>
    <definedName name="VDVexposuretimes">'VDV'!$I$11:$J$16</definedName>
    <definedName name="VDVKfactorXaxis">'VDV'!$C$7</definedName>
    <definedName name="VDVkfactorYaxis">'VDV'!$D$7</definedName>
    <definedName name="VDVkfactorZaxis">'VDV'!$E$7</definedName>
    <definedName name="VDVmeasurements">'VDV'!$B$11:$G$16</definedName>
    <definedName name="VDVOpsDescriptions">'VDV'!$B$11:$B$16</definedName>
    <definedName name="VDVZoomArea">'VDV'!$A$1:$N$30</definedName>
    <definedName name="ZoomArea">'A(8)'!$A$1:$T$30</definedName>
  </definedNames>
  <calcPr fullCalcOnLoad="1"/>
</workbook>
</file>

<file path=xl/sharedStrings.xml><?xml version="1.0" encoding="utf-8"?>
<sst xmlns="http://schemas.openxmlformats.org/spreadsheetml/2006/main" count="212" uniqueCount="153">
  <si>
    <t>Operation</t>
  </si>
  <si>
    <t>m/s²</t>
  </si>
  <si>
    <t>A(8) x-axis</t>
  </si>
  <si>
    <t>A(8) y-axis</t>
  </si>
  <si>
    <t>A(8) z-axis</t>
  </si>
  <si>
    <t>description</t>
  </si>
  <si>
    <t>Daily Vibration Exposure A(8)</t>
  </si>
  <si>
    <t>Measured or estimated vibration magnitude</t>
  </si>
  <si>
    <t>Total A(8) exposures</t>
  </si>
  <si>
    <r>
      <t>VDV</t>
    </r>
    <r>
      <rPr>
        <b/>
        <sz val="10"/>
        <rFont val="Arial"/>
        <family val="2"/>
      </rPr>
      <t xml:space="preserve"> x-axis</t>
    </r>
  </si>
  <si>
    <t>VDV y-axis</t>
  </si>
  <si>
    <t>VDV z-axis</t>
  </si>
  <si>
    <t>Measurement time</t>
  </si>
  <si>
    <t>Daily VDV Exposure</t>
  </si>
  <si>
    <r>
      <t>m/s</t>
    </r>
    <r>
      <rPr>
        <b/>
        <vertAlign val="superscript"/>
        <sz val="10"/>
        <rFont val="Arial"/>
        <family val="2"/>
      </rPr>
      <t>1.75</t>
    </r>
  </si>
  <si>
    <t>Axis</t>
  </si>
  <si>
    <t>EAV</t>
  </si>
  <si>
    <t>ELV</t>
  </si>
  <si>
    <t>Time (hh:mm) to  reach</t>
  </si>
  <si>
    <t>Exposure time</t>
  </si>
  <si>
    <t>hours</t>
  </si>
  <si>
    <t>mins</t>
  </si>
  <si>
    <r>
      <t>17 m/s</t>
    </r>
    <r>
      <rPr>
        <b/>
        <vertAlign val="superscript"/>
        <sz val="10"/>
        <rFont val="Arial"/>
        <family val="2"/>
      </rPr>
      <t>1.75</t>
    </r>
  </si>
  <si>
    <t>HELP - DAILY VIBRATION EXPOSURE A(8)</t>
  </si>
  <si>
    <t>HELP - DAILY VDV</t>
  </si>
  <si>
    <t>Total VDV exposures</t>
  </si>
  <si>
    <t>Daily Vibration Exposures - points</t>
  </si>
  <si>
    <t>points</t>
  </si>
  <si>
    <t>Total exposure points</t>
  </si>
  <si>
    <t>Daily Vibration points</t>
  </si>
  <si>
    <t>Points</t>
  </si>
  <si>
    <t>per hour</t>
  </si>
  <si>
    <r>
      <t>Daily VDV exposure (m/s</t>
    </r>
    <r>
      <rPr>
        <b/>
        <vertAlign val="superscript"/>
        <sz val="10"/>
        <rFont val="Arial"/>
        <family val="2"/>
      </rPr>
      <t>1.75</t>
    </r>
    <r>
      <rPr>
        <b/>
        <sz val="10"/>
        <rFont val="Arial"/>
        <family val="2"/>
      </rPr>
      <t>)</t>
    </r>
  </si>
  <si>
    <t>Less than ELV (529 points)</t>
  </si>
  <si>
    <t>ELV (529 points) or higher</t>
  </si>
  <si>
    <t>Less than EAV (100 points)</t>
  </si>
  <si>
    <t>Whole-body vibration calculator</t>
  </si>
  <si>
    <t>Calculated daily vibration</t>
  </si>
  <si>
    <t>exposures in m/s²</t>
  </si>
  <si>
    <t>Exposure Action value</t>
  </si>
  <si>
    <t>Exposure Limit Value</t>
  </si>
  <si>
    <t>exposures in points</t>
  </si>
  <si>
    <t>Time in hours and minutes</t>
  </si>
  <si>
    <t>(note these values are</t>
  </si>
  <si>
    <t>based on vibration</t>
  </si>
  <si>
    <t>magnitudes only)</t>
  </si>
  <si>
    <r>
      <t>m/s</t>
    </r>
    <r>
      <rPr>
        <vertAlign val="superscript"/>
        <sz val="10"/>
        <rFont val="Arial"/>
        <family val="2"/>
      </rPr>
      <t>1.75</t>
    </r>
  </si>
  <si>
    <r>
      <t>17 m/s</t>
    </r>
    <r>
      <rPr>
        <vertAlign val="superscript"/>
        <sz val="10"/>
        <rFont val="Arial"/>
        <family val="2"/>
      </rPr>
      <t>1.75</t>
    </r>
  </si>
  <si>
    <r>
      <t>Daily VDV exposure (m/s</t>
    </r>
    <r>
      <rPr>
        <vertAlign val="superscript"/>
        <sz val="10"/>
        <rFont val="Arial"/>
        <family val="2"/>
      </rPr>
      <t>1.75</t>
    </r>
    <r>
      <rPr>
        <sz val="10"/>
        <rFont val="Arial"/>
        <family val="2"/>
      </rPr>
      <t>)</t>
    </r>
  </si>
  <si>
    <t>Calculated daily VDV</t>
  </si>
  <si>
    <t>There is risk from vibration exposures</t>
  </si>
  <si>
    <t>and measurement times only)</t>
  </si>
  <si>
    <t>based on measured VDVs</t>
  </si>
  <si>
    <t>EAV = 0.5m/s²</t>
  </si>
  <si>
    <t>ELV =1.15m/s²</t>
  </si>
  <si>
    <t>EAV = 100 points</t>
  </si>
  <si>
    <t>ELV = 529 points</t>
  </si>
  <si>
    <t>to reach the EAV</t>
  </si>
  <si>
    <t>and the ELV</t>
  </si>
  <si>
    <t>exposures in m/s1.75</t>
  </si>
  <si>
    <t>if VDV is 17m/s1.75 or more</t>
  </si>
  <si>
    <t>to reach a VDV of 17m/s1.75</t>
  </si>
  <si>
    <t>Multiply the points per hour by the number of hours exposure to give points per operation. Add the points per operation to give daily exposures in points</t>
  </si>
  <si>
    <t>Partial Daily VDV Exposures</t>
  </si>
  <si>
    <t>Partial Daily Vibration Exposures</t>
  </si>
  <si>
    <t>A(8) exposure calculations</t>
  </si>
  <si>
    <t>Operation description</t>
  </si>
  <si>
    <t>Acceleration values</t>
  </si>
  <si>
    <t>Exposure times</t>
  </si>
  <si>
    <t>Partial vibration exposures</t>
  </si>
  <si>
    <t>Enter a description of the operations (optional). Operations may represent different vehicles or different operating modes of the same vehicle.</t>
  </si>
  <si>
    <t>These values are the daily vibration exposures for each axis.</t>
  </si>
  <si>
    <t>Daily vibration exposure A(8)</t>
  </si>
  <si>
    <t>Highest axis</t>
  </si>
  <si>
    <t>Time to ELV</t>
  </si>
  <si>
    <t>Time to EAV</t>
  </si>
  <si>
    <t>Points per hour</t>
  </si>
  <si>
    <t>Buttons:</t>
  </si>
  <si>
    <t>Print</t>
  </si>
  <si>
    <t>Help</t>
  </si>
  <si>
    <t>VDV exposure calculations</t>
  </si>
  <si>
    <t>Measurement times</t>
  </si>
  <si>
    <t>Partial daily VDV exposures</t>
  </si>
  <si>
    <r>
      <t>VDV of 17m/s</t>
    </r>
    <r>
      <rPr>
        <vertAlign val="superscript"/>
        <sz val="9"/>
        <rFont val="Arial"/>
        <family val="2"/>
      </rPr>
      <t>1.75</t>
    </r>
    <r>
      <rPr>
        <sz val="9"/>
        <rFont val="Arial"/>
        <family val="2"/>
      </rPr>
      <t xml:space="preserve"> or higher: </t>
    </r>
  </si>
  <si>
    <r>
      <t>VDV less than 17m/s</t>
    </r>
    <r>
      <rPr>
        <vertAlign val="superscript"/>
        <sz val="9"/>
        <rFont val="Arial"/>
        <family val="2"/>
      </rPr>
      <t>1.75</t>
    </r>
    <r>
      <rPr>
        <sz val="9"/>
        <rFont val="Arial"/>
        <family val="2"/>
      </rPr>
      <t xml:space="preserve">: </t>
    </r>
  </si>
  <si>
    <t>Daily VDV exposure</t>
  </si>
  <si>
    <r>
      <t>Time to 17m/s</t>
    </r>
    <r>
      <rPr>
        <vertAlign val="superscript"/>
        <sz val="10"/>
        <rFont val="Arial"/>
        <family val="2"/>
      </rPr>
      <t>1.75</t>
    </r>
  </si>
  <si>
    <t>Copy descriptions from A(8) calculator</t>
  </si>
  <si>
    <t>Copy descriptions from VDV calculator</t>
  </si>
  <si>
    <t>Reset calculator</t>
  </si>
  <si>
    <t>Colour key</t>
  </si>
  <si>
    <t>Whole-Body Vibration Calculator</t>
  </si>
  <si>
    <r>
      <t>a</t>
    </r>
    <r>
      <rPr>
        <b/>
        <vertAlign val="subscript"/>
        <sz val="10"/>
        <rFont val="Arial"/>
        <family val="2"/>
      </rPr>
      <t>w</t>
    </r>
    <r>
      <rPr>
        <b/>
        <sz val="10"/>
        <rFont val="Arial"/>
        <family val="2"/>
      </rPr>
      <t xml:space="preserve"> x-axis</t>
    </r>
  </si>
  <si>
    <r>
      <t>a</t>
    </r>
    <r>
      <rPr>
        <b/>
        <vertAlign val="subscript"/>
        <sz val="10"/>
        <rFont val="Arial"/>
        <family val="2"/>
      </rPr>
      <t>w</t>
    </r>
    <r>
      <rPr>
        <b/>
        <sz val="10"/>
        <rFont val="Arial"/>
        <family val="2"/>
      </rPr>
      <t xml:space="preserve"> y-axis</t>
    </r>
  </si>
  <si>
    <r>
      <t>a</t>
    </r>
    <r>
      <rPr>
        <b/>
        <vertAlign val="subscript"/>
        <sz val="10"/>
        <rFont val="Arial"/>
        <family val="2"/>
      </rPr>
      <t>w</t>
    </r>
    <r>
      <rPr>
        <b/>
        <sz val="10"/>
        <rFont val="Arial"/>
        <family val="2"/>
      </rPr>
      <t xml:space="preserve"> z-axis</t>
    </r>
  </si>
  <si>
    <t>0.5 m/s² A(8)</t>
  </si>
  <si>
    <t>1.15 m/s² A(8)</t>
  </si>
  <si>
    <t xml:space="preserve"> m/s² A(8)</t>
  </si>
  <si>
    <t>Daily Vibration exposure,  m/s² A(8)</t>
  </si>
  <si>
    <t xml:space="preserve">Less than EAV (0.5 m/s² A(8)): </t>
  </si>
  <si>
    <t xml:space="preserve">EAV (0.5 m/s² A(8)) or higher: </t>
  </si>
  <si>
    <t xml:space="preserve">ELV (1.15 m/s² A(8)) or higher: </t>
  </si>
  <si>
    <t>VDV x-axis</t>
  </si>
  <si>
    <t>Measured VDV</t>
  </si>
  <si>
    <t>The acceleration values may have the k-factors included. If your data includes the k-factor then tick this box, otherwise the calculator applies multiplication factors of 1.4 to both the x- and y- axis values.</t>
  </si>
  <si>
    <t>Highest</t>
  </si>
  <si>
    <t>x-axis</t>
  </si>
  <si>
    <t>y-axis</t>
  </si>
  <si>
    <t>z-axis</t>
  </si>
  <si>
    <t>K-factor included in input values</t>
  </si>
  <si>
    <t>Go to VDV calculator</t>
  </si>
  <si>
    <t>Daily exposure points</t>
  </si>
  <si>
    <r>
      <t xml:space="preserve">This is the highest of the three individual axis exposures in m/s². This is the value on which the vibration </t>
    </r>
    <r>
      <rPr>
        <sz val="10"/>
        <rFont val="Arial"/>
        <family val="2"/>
      </rPr>
      <t>exposure</t>
    </r>
    <r>
      <rPr>
        <sz val="10"/>
        <rFont val="Arial"/>
        <family val="0"/>
      </rPr>
      <t xml:space="preserve"> assessment is based.</t>
    </r>
  </si>
  <si>
    <t>The values shown are the contributions to the total daily vibration exposure from each operation and for each axis. If there is just one operation then the partial vibration exposure will be the same as the total exposure.</t>
  </si>
  <si>
    <r>
      <t xml:space="preserve">Total </t>
    </r>
    <r>
      <rPr>
        <sz val="10"/>
        <rFont val="Arial"/>
        <family val="0"/>
      </rPr>
      <t>exposure points</t>
    </r>
  </si>
  <si>
    <r>
      <t xml:space="preserve">Daily vibration </t>
    </r>
    <r>
      <rPr>
        <sz val="10"/>
        <rFont val="Arial"/>
        <family val="2"/>
      </rPr>
      <t>points</t>
    </r>
  </si>
  <si>
    <r>
      <t xml:space="preserve">This is the highest of the three individual axis exposures. This is the value on which the vibration </t>
    </r>
    <r>
      <rPr>
        <sz val="10"/>
        <rFont val="Arial"/>
        <family val="2"/>
      </rPr>
      <t>exposure</t>
    </r>
    <r>
      <rPr>
        <sz val="10"/>
        <color indexed="10"/>
        <rFont val="Arial"/>
        <family val="2"/>
      </rPr>
      <t xml:space="preserve"> </t>
    </r>
    <r>
      <rPr>
        <sz val="10"/>
        <rFont val="Arial"/>
        <family val="0"/>
      </rPr>
      <t xml:space="preserve"> assessment is based.</t>
    </r>
  </si>
  <si>
    <t>Time to EAV / ELV</t>
  </si>
  <si>
    <r>
      <t>The time to reach the exposure action value</t>
    </r>
    <r>
      <rPr>
        <sz val="10"/>
        <rFont val="Arial"/>
        <family val="2"/>
      </rPr>
      <t xml:space="preserve"> (EAV)</t>
    </r>
    <r>
      <rPr>
        <sz val="10"/>
        <rFont val="Arial"/>
        <family val="0"/>
      </rPr>
      <t xml:space="preserve"> and the exposure limit value </t>
    </r>
    <r>
      <rPr>
        <sz val="10"/>
        <rFont val="Arial"/>
        <family val="2"/>
      </rPr>
      <t>(ELV)</t>
    </r>
    <r>
      <rPr>
        <sz val="10"/>
        <rFont val="Arial"/>
        <family val="0"/>
      </rPr>
      <t xml:space="preserve"> is based on the vibration magnitude for each operation for the highest axis vibration (the values in this table do not account for workers involved in more than one operation).</t>
    </r>
  </si>
  <si>
    <r>
      <t>The</t>
    </r>
    <r>
      <rPr>
        <sz val="10"/>
        <rFont val="Arial"/>
        <family val="2"/>
      </rPr>
      <t xml:space="preserve"> axis (x-, y- or z) with the highest vibration magnitude, followin</t>
    </r>
    <r>
      <rPr>
        <sz val="10"/>
        <rFont val="Arial"/>
        <family val="0"/>
      </rPr>
      <t>g multiplication by the k-factor</t>
    </r>
    <r>
      <rPr>
        <sz val="10"/>
        <color indexed="10"/>
        <rFont val="Arial"/>
        <family val="2"/>
      </rPr>
      <t>.</t>
    </r>
  </si>
  <si>
    <t>Go to A(8) calculator</t>
  </si>
  <si>
    <r>
      <t>This is the highest of the three individual axis VDV exposures in m/s</t>
    </r>
    <r>
      <rPr>
        <vertAlign val="superscript"/>
        <sz val="10"/>
        <rFont val="Arial"/>
        <family val="2"/>
      </rPr>
      <t>1.75</t>
    </r>
    <r>
      <rPr>
        <sz val="10"/>
        <rFont val="Arial"/>
        <family val="2"/>
      </rPr>
      <t xml:space="preserve">. </t>
    </r>
  </si>
  <si>
    <r>
      <t>Time to 17m/s</t>
    </r>
    <r>
      <rPr>
        <b/>
        <vertAlign val="superscript"/>
        <sz val="12"/>
        <rFont val="Arial"/>
        <family val="2"/>
      </rPr>
      <t>1.75</t>
    </r>
  </si>
  <si>
    <t>The points per hour from each operation - multiply points per hour by the number of hours exposure to give a partial vibration exposure.</t>
  </si>
  <si>
    <t>VDV is a cumulative value, so the measured result depends on the measurement time. It is therefore necessary to record how long the measurement period was before any estimation of daily exposure can be made. If data from other sources, such as manufacturers, is used, the data is likely to be based on an assumed working period. This working period may be entered here.</t>
  </si>
  <si>
    <t>Enter the time in hours and minutes that the worker is exposed to the vibration.</t>
  </si>
  <si>
    <t>© Crown copyright 2006</t>
  </si>
  <si>
    <t>Clears the data entered in the current form and sets the "k-factor included" check-box to it default value (i.e. "off") - this button does not reset data on the VDV calculator.</t>
  </si>
  <si>
    <t>Clears the data entered in the current form and sets the "k-factor included" check-box to it default value (i.e. "off") - this button does not reset data on thethe A(8) calculator.</t>
  </si>
  <si>
    <r>
      <t>Enter the frequency weighted acceleration values in m/s². The x- and y-axis values should be weighted using the W</t>
    </r>
    <r>
      <rPr>
        <vertAlign val="subscript"/>
        <sz val="10"/>
        <rFont val="Arial"/>
        <family val="2"/>
      </rPr>
      <t>d</t>
    </r>
    <r>
      <rPr>
        <sz val="10"/>
        <rFont val="Arial"/>
        <family val="0"/>
      </rPr>
      <t xml:space="preserve"> weighting, and the z-axis value should be </t>
    </r>
    <r>
      <rPr>
        <sz val="10"/>
        <rFont val="Arial"/>
        <family val="2"/>
      </rPr>
      <t>weighted</t>
    </r>
    <r>
      <rPr>
        <sz val="10"/>
        <rFont val="Arial"/>
        <family val="0"/>
      </rPr>
      <t xml:space="preserve"> using the W</t>
    </r>
    <r>
      <rPr>
        <vertAlign val="subscript"/>
        <sz val="10"/>
        <rFont val="Arial"/>
        <family val="2"/>
      </rPr>
      <t>k</t>
    </r>
    <r>
      <rPr>
        <sz val="10"/>
        <rFont val="Arial"/>
        <family val="2"/>
      </rPr>
      <t xml:space="preserve"> </t>
    </r>
    <r>
      <rPr>
        <sz val="10"/>
        <rFont val="Arial"/>
        <family val="0"/>
      </rPr>
      <t>weighting. Where manufacturer's data is used, this is often just z-axis data, in which case leave the other axes blank.</t>
    </r>
  </si>
  <si>
    <t>Enter the time in hours and minutes that the worker is exposed to each acceleration value.</t>
  </si>
  <si>
    <t>Switches between the A(8) and VDV calculators.</t>
  </si>
  <si>
    <t>Shows a print preview (ready for printing) of all A(8) data.</t>
  </si>
  <si>
    <t>Shows help information (this screen).</t>
  </si>
  <si>
    <t>Gets the operation descriptions that have been used on the VDV calculator form.</t>
  </si>
  <si>
    <t>The A(8) exposure calculations are in units of m/s². They should be compared with the exposure action and limit values of 0.5m/s² and 1.15m/s² respectively.</t>
  </si>
  <si>
    <t>The values shown are the contributions to the total daily vibration exposure from each operation and for each axis. If there is just one operation then the partial vibration exposure will be the same as the total A(8) exposure.</t>
  </si>
  <si>
    <r>
      <t>The exposure points calculations provide an alternative</t>
    </r>
    <r>
      <rPr>
        <sz val="10"/>
        <rFont val="Arial"/>
        <family val="2"/>
      </rPr>
      <t xml:space="preserve"> to the pre</t>
    </r>
    <r>
      <rPr>
        <sz val="10"/>
        <rFont val="Arial"/>
        <family val="0"/>
      </rPr>
      <t xml:space="preserve">sentation of vibration exposures </t>
    </r>
    <r>
      <rPr>
        <sz val="10"/>
        <rFont val="Arial"/>
        <family val="2"/>
      </rPr>
      <t xml:space="preserve">as </t>
    </r>
    <r>
      <rPr>
        <sz val="10"/>
        <rFont val="Arial"/>
        <family val="0"/>
      </rPr>
      <t>A(8) values in m/s². They should be compared with the equivalent points values for the exposure action and limit values of 100 and 529 points</t>
    </r>
    <r>
      <rPr>
        <sz val="10"/>
        <rFont val="Arial"/>
        <family val="2"/>
      </rPr>
      <t xml:space="preserve"> respectively.</t>
    </r>
    <r>
      <rPr>
        <sz val="10"/>
        <rFont val="Arial"/>
        <family val="0"/>
      </rPr>
      <t xml:space="preserve"> The advantage of exposure points is that the partial points values may be simply added to give daily points values.</t>
    </r>
  </si>
  <si>
    <t>This calculation does not use exposure time information.</t>
  </si>
  <si>
    <t>The time in hours and minutes before the vibration exposure will reach the EAV of 0.5m/s² A(8).  If the exposure time is greater than 24hours, then "&gt;24hrs" is displayed.</t>
  </si>
  <si>
    <t>The time in hours and minutes before the vibration exposure will reach the ELV of 1.15m/s² A(8).  If the exposure time is greater than 24hours, then "&gt;24hrs" is displayed.</t>
  </si>
  <si>
    <t xml:space="preserve">The exposure points provide an alternative to the presentation of vibration exposures as A(8) values in m/s². The advantage of exposure points is that the partial points values may be simply added to give daily points values. This means that daily exposures in points may be calculated based on a value for exposure points per hour for each operation. Simply multiply the points per hour by the exposure time (in hours) to give a partial vibration exposure for that operation. Adding the partial vibration exposures for all the operations a worker carries out will give the daily vibration points. </t>
  </si>
  <si>
    <t>The axis (x, y or z) with the highest vibration magnitude, following multiplication by the k-factor.</t>
  </si>
  <si>
    <r>
      <t>Enter the frequency weighted vibration dose values in m/s</t>
    </r>
    <r>
      <rPr>
        <vertAlign val="superscript"/>
        <sz val="10"/>
        <rFont val="Arial"/>
        <family val="2"/>
      </rPr>
      <t>1.75</t>
    </r>
    <r>
      <rPr>
        <sz val="10"/>
        <rFont val="Arial"/>
        <family val="2"/>
      </rPr>
      <t>. The x- and y-axis values should be weighted using the W</t>
    </r>
    <r>
      <rPr>
        <vertAlign val="subscript"/>
        <sz val="10"/>
        <rFont val="Arial"/>
        <family val="2"/>
      </rPr>
      <t>d</t>
    </r>
    <r>
      <rPr>
        <sz val="10"/>
        <rFont val="Arial"/>
        <family val="2"/>
      </rPr>
      <t xml:space="preserve"> weighting, and the z-axis value should be weighted using the W</t>
    </r>
    <r>
      <rPr>
        <vertAlign val="subscript"/>
        <sz val="10"/>
        <rFont val="Arial"/>
        <family val="2"/>
      </rPr>
      <t>k</t>
    </r>
    <r>
      <rPr>
        <sz val="10"/>
        <rFont val="Arial"/>
        <family val="2"/>
      </rPr>
      <t xml:space="preserve"> weighting.</t>
    </r>
  </si>
  <si>
    <t>The measured VDVs may have the k-factors included. If your data includes the k-factor then tick this box, otherwise the calculator applies multiplication factors of 1.4 to both the x- and y-axis values.</t>
  </si>
  <si>
    <t>Shows a print preview (ready for printing) of all VDV data.</t>
  </si>
  <si>
    <t>Gets the operation descriptions that have been used on the A(8) calculator form.</t>
  </si>
  <si>
    <t>The values shown are the contributions to the total daily vibration exposure from each operation and for each axis. If there is just one operation then the partial vibration exposure will be the same as the total VDV exposure.</t>
  </si>
  <si>
    <t>The axis (x-, y- or z-) with the highest VDV following multiplication by the k-factor.</t>
  </si>
  <si>
    <r>
      <t>The time in hours and minutes before the vibration exposure will reach a VDV of 17m/s</t>
    </r>
    <r>
      <rPr>
        <vertAlign val="superscript"/>
        <sz val="10"/>
        <rFont val="Arial"/>
        <family val="2"/>
      </rPr>
      <t>1.75</t>
    </r>
    <r>
      <rPr>
        <sz val="10"/>
        <rFont val="Arial"/>
        <family val="2"/>
      </rPr>
      <t>.  If the exposure time is greater than 24hours, then "&gt;24hrs" is displayed.</t>
    </r>
  </si>
  <si>
    <t>Version 1.06 March 2006</t>
  </si>
  <si>
    <r>
      <t>The VDV calculations are in units of m/s</t>
    </r>
    <r>
      <rPr>
        <vertAlign val="superscript"/>
        <sz val="10"/>
        <rFont val="Arial"/>
        <family val="2"/>
      </rPr>
      <t>1.75</t>
    </r>
    <r>
      <rPr>
        <sz val="10"/>
        <rFont val="Arial"/>
        <family val="2"/>
      </rPr>
      <t>. There is international consensus (ISO 2631-1:1997) that there is risk to health where VDV exposure exceeds 17m/s</t>
    </r>
    <r>
      <rPr>
        <vertAlign val="superscript"/>
        <sz val="10"/>
        <rFont val="Arial"/>
        <family val="2"/>
      </rPr>
      <t>1.75</t>
    </r>
    <r>
      <rPr>
        <sz val="10"/>
        <rFont val="Arial"/>
        <family val="2"/>
      </rPr>
      <t xml:space="preserve">. </t>
    </r>
    <r>
      <rPr>
        <vertAlign val="superscript"/>
        <sz val="10"/>
        <rFont val="Arial"/>
        <family val="2"/>
      </rPr>
      <t xml:space="preserve"> </t>
    </r>
    <r>
      <rPr>
        <sz val="10"/>
        <rFont val="Arial"/>
        <family val="2"/>
      </rPr>
      <t>Daily VDV exposures should be compared with this value.</t>
    </r>
  </si>
  <si>
    <r>
      <t>There is international consensus (ISO 2631-1:1997) that there is risk to health where VDV exposure exceeds 17m/s</t>
    </r>
    <r>
      <rPr>
        <vertAlign val="superscript"/>
        <sz val="10"/>
        <rFont val="Arial"/>
        <family val="2"/>
      </rPr>
      <t>1.75</t>
    </r>
    <r>
      <rPr>
        <sz val="10"/>
        <rFont val="Arial"/>
        <family val="2"/>
      </rPr>
      <t>. The time to reach this value is based on the the highest axis vibration (the values in this table do not account for workers involved in more than one operation).</t>
    </r>
  </si>
</sst>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h:mm"/>
    <numFmt numFmtId="172" formatCode="0.000"/>
    <numFmt numFmtId="173" formatCode="0.0000"/>
    <numFmt numFmtId="174" formatCode="0.00000"/>
    <numFmt numFmtId="175" formatCode="0.000000"/>
    <numFmt numFmtId="176" formatCode="0.0000000"/>
    <numFmt numFmtId="177" formatCode="mmmm\ d\,\ yyyy"/>
  </numFmts>
  <fonts count="71">
    <font>
      <sz val="10"/>
      <name val="Arial"/>
      <family val="0"/>
    </font>
    <font>
      <sz val="8"/>
      <color indexed="9"/>
      <name val="Arial"/>
      <family val="2"/>
    </font>
    <font>
      <b/>
      <sz val="8"/>
      <name val="Arial"/>
      <family val="2"/>
    </font>
    <font>
      <b/>
      <sz val="10"/>
      <name val="Arial"/>
      <family val="2"/>
    </font>
    <font>
      <b/>
      <vertAlign val="subscript"/>
      <sz val="10"/>
      <name val="Arial"/>
      <family val="2"/>
    </font>
    <font>
      <b/>
      <vertAlign val="superscript"/>
      <sz val="10"/>
      <name val="Arial"/>
      <family val="2"/>
    </font>
    <font>
      <b/>
      <sz val="12"/>
      <name val="Arial"/>
      <family val="2"/>
    </font>
    <font>
      <sz val="9"/>
      <name val="Arial"/>
      <family val="2"/>
    </font>
    <font>
      <i/>
      <sz val="10"/>
      <name val="Arial"/>
      <family val="2"/>
    </font>
    <font>
      <vertAlign val="superscript"/>
      <sz val="10"/>
      <name val="Arial"/>
      <family val="2"/>
    </font>
    <font>
      <b/>
      <u val="single"/>
      <sz val="10"/>
      <name val="Arial"/>
      <family val="2"/>
    </font>
    <font>
      <vertAlign val="superscript"/>
      <sz val="9"/>
      <name val="Arial"/>
      <family val="2"/>
    </font>
    <font>
      <i/>
      <sz val="8"/>
      <name val="Arial"/>
      <family val="2"/>
    </font>
    <font>
      <sz val="14"/>
      <name val="Arial"/>
      <family val="2"/>
    </font>
    <font>
      <b/>
      <sz val="18"/>
      <name val="Arial"/>
      <family val="2"/>
    </font>
    <font>
      <sz val="8"/>
      <name val="Arial"/>
      <family val="2"/>
    </font>
    <font>
      <i/>
      <sz val="7"/>
      <name val="Arial"/>
      <family val="2"/>
    </font>
    <font>
      <b/>
      <i/>
      <sz val="10"/>
      <name val="Arial"/>
      <family val="2"/>
    </font>
    <font>
      <b/>
      <vertAlign val="superscript"/>
      <sz val="12"/>
      <name val="Arial"/>
      <family val="2"/>
    </font>
    <font>
      <sz val="10"/>
      <color indexed="9"/>
      <name val="Arial"/>
      <family val="2"/>
    </font>
    <font>
      <b/>
      <sz val="16"/>
      <color indexed="9"/>
      <name val="Arial"/>
      <family val="2"/>
    </font>
    <font>
      <b/>
      <i/>
      <sz val="14"/>
      <color indexed="43"/>
      <name val="Arial"/>
      <family val="2"/>
    </font>
    <font>
      <sz val="8"/>
      <color indexed="16"/>
      <name val="Arial"/>
      <family val="2"/>
    </font>
    <font>
      <sz val="10"/>
      <color indexed="16"/>
      <name val="Arial"/>
      <family val="2"/>
    </font>
    <font>
      <b/>
      <sz val="16"/>
      <color indexed="16"/>
      <name val="Arial"/>
      <family val="2"/>
    </font>
    <font>
      <sz val="8"/>
      <color indexed="56"/>
      <name val="Arial"/>
      <family val="2"/>
    </font>
    <font>
      <sz val="10"/>
      <color indexed="56"/>
      <name val="Arial"/>
      <family val="2"/>
    </font>
    <font>
      <b/>
      <sz val="16"/>
      <color indexed="56"/>
      <name val="Arial"/>
      <family val="2"/>
    </font>
    <font>
      <sz val="10"/>
      <name val="Arial Narrow"/>
      <family val="2"/>
    </font>
    <font>
      <sz val="8"/>
      <name val="Tahoma"/>
      <family val="2"/>
    </font>
    <font>
      <i/>
      <sz val="8"/>
      <color indexed="43"/>
      <name val="Arial Narrow"/>
      <family val="2"/>
    </font>
    <font>
      <sz val="10"/>
      <color indexed="10"/>
      <name val="Arial"/>
      <family val="2"/>
    </font>
    <font>
      <sz val="8"/>
      <color indexed="43"/>
      <name val="Arial"/>
      <family val="2"/>
    </font>
    <font>
      <vertAlign val="subscript"/>
      <sz val="10"/>
      <name val="Arial"/>
      <family val="2"/>
    </font>
    <font>
      <sz val="10"/>
      <color indexed="43"/>
      <name val="Arial"/>
      <family val="2"/>
    </font>
    <font>
      <i/>
      <sz val="8"/>
      <color indexed="4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18"/>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0">
    <xf numFmtId="0" fontId="0" fillId="0" borderId="0" xfId="0" applyAlignment="1">
      <alignment/>
    </xf>
    <xf numFmtId="0" fontId="0" fillId="33" borderId="0" xfId="0" applyFill="1" applyAlignment="1">
      <alignment horizontal="center"/>
    </xf>
    <xf numFmtId="0" fontId="0" fillId="33" borderId="0" xfId="0" applyFill="1" applyAlignment="1">
      <alignment/>
    </xf>
    <xf numFmtId="0" fontId="1" fillId="33" borderId="0" xfId="0" applyFont="1" applyFill="1" applyAlignment="1">
      <alignment horizontal="center"/>
    </xf>
    <xf numFmtId="0" fontId="1" fillId="33" borderId="0" xfId="0" applyFont="1" applyFill="1" applyBorder="1" applyAlignment="1">
      <alignment horizontal="center"/>
    </xf>
    <xf numFmtId="0" fontId="2" fillId="33" borderId="0" xfId="0" applyFont="1" applyFill="1" applyAlignment="1">
      <alignment horizontal="center"/>
    </xf>
    <xf numFmtId="0" fontId="3" fillId="33" borderId="0" xfId="0" applyFont="1" applyFill="1" applyAlignment="1">
      <alignment/>
    </xf>
    <xf numFmtId="0" fontId="2" fillId="33" borderId="0" xfId="0" applyFont="1" applyFill="1" applyBorder="1" applyAlignment="1">
      <alignment horizontal="center"/>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15" xfId="0" applyFont="1" applyFill="1" applyBorder="1" applyAlignment="1">
      <alignment horizontal="center"/>
    </xf>
    <xf numFmtId="0" fontId="3" fillId="34" borderId="16" xfId="0" applyFont="1" applyFill="1" applyBorder="1" applyAlignment="1">
      <alignment horizontal="center"/>
    </xf>
    <xf numFmtId="0" fontId="3" fillId="34" borderId="17" xfId="0" applyFont="1" applyFill="1" applyBorder="1" applyAlignment="1">
      <alignment horizontal="center"/>
    </xf>
    <xf numFmtId="0" fontId="0" fillId="35" borderId="18" xfId="0" applyFill="1" applyBorder="1" applyAlignment="1" applyProtection="1">
      <alignment horizontal="left"/>
      <protection locked="0"/>
    </xf>
    <xf numFmtId="0" fontId="0" fillId="35" borderId="18" xfId="0" applyFill="1" applyBorder="1" applyAlignment="1" applyProtection="1">
      <alignment horizontal="center"/>
      <protection locked="0"/>
    </xf>
    <xf numFmtId="1" fontId="0" fillId="35" borderId="14" xfId="0" applyNumberFormat="1" applyFill="1" applyBorder="1" applyAlignment="1" applyProtection="1">
      <alignment horizontal="center"/>
      <protection locked="0"/>
    </xf>
    <xf numFmtId="1" fontId="0" fillId="35" borderId="18" xfId="0" applyNumberFormat="1" applyFill="1" applyBorder="1" applyAlignment="1" applyProtection="1">
      <alignment horizontal="center"/>
      <protection locked="0"/>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170" fontId="3" fillId="36" borderId="18" xfId="0" applyNumberFormat="1" applyFont="1" applyFill="1" applyBorder="1" applyAlignment="1" applyProtection="1">
      <alignment horizontal="center"/>
      <protection/>
    </xf>
    <xf numFmtId="0" fontId="3" fillId="0" borderId="0" xfId="0" applyFont="1" applyAlignment="1">
      <alignment/>
    </xf>
    <xf numFmtId="0" fontId="8" fillId="0" borderId="0" xfId="0" applyFont="1" applyAlignment="1">
      <alignment/>
    </xf>
    <xf numFmtId="0" fontId="0" fillId="0" borderId="0" xfId="0" applyFont="1" applyAlignment="1">
      <alignment/>
    </xf>
    <xf numFmtId="1" fontId="0" fillId="36" borderId="18" xfId="0" applyNumberForma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right"/>
    </xf>
    <xf numFmtId="0" fontId="0" fillId="34" borderId="15" xfId="0" applyFill="1" applyBorder="1" applyAlignment="1">
      <alignment/>
    </xf>
    <xf numFmtId="0" fontId="0" fillId="34" borderId="15" xfId="0" applyFill="1" applyBorder="1" applyAlignment="1">
      <alignment horizontal="right"/>
    </xf>
    <xf numFmtId="0" fontId="0" fillId="34" borderId="19" xfId="0" applyFill="1" applyBorder="1" applyAlignment="1">
      <alignment/>
    </xf>
    <xf numFmtId="0" fontId="0" fillId="34" borderId="19" xfId="0" applyFill="1" applyBorder="1" applyAlignment="1">
      <alignment horizontal="right"/>
    </xf>
    <xf numFmtId="0" fontId="0" fillId="36" borderId="18" xfId="0" applyFill="1" applyBorder="1" applyAlignment="1">
      <alignment/>
    </xf>
    <xf numFmtId="0" fontId="0" fillId="37" borderId="18" xfId="0" applyFill="1" applyBorder="1" applyAlignment="1">
      <alignment/>
    </xf>
    <xf numFmtId="0" fontId="0" fillId="38" borderId="18" xfId="0" applyFill="1" applyBorder="1" applyAlignment="1">
      <alignment/>
    </xf>
    <xf numFmtId="170" fontId="0" fillId="0" borderId="17" xfId="0" applyNumberFormat="1" applyBorder="1" applyAlignment="1">
      <alignment horizontal="center"/>
    </xf>
    <xf numFmtId="0" fontId="0" fillId="39" borderId="18" xfId="0" applyFill="1" applyBorder="1" applyAlignment="1">
      <alignment/>
    </xf>
    <xf numFmtId="0" fontId="0" fillId="0" borderId="0" xfId="0" applyAlignment="1">
      <alignment horizontal="center"/>
    </xf>
    <xf numFmtId="0" fontId="0" fillId="0" borderId="0" xfId="0" applyAlignment="1">
      <alignment horizontal="left"/>
    </xf>
    <xf numFmtId="0" fontId="12"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left"/>
    </xf>
    <xf numFmtId="0" fontId="0" fillId="0" borderId="21" xfId="0" applyBorder="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170" fontId="0" fillId="0" borderId="22" xfId="0" applyNumberFormat="1" applyBorder="1" applyAlignment="1">
      <alignment horizontal="center"/>
    </xf>
    <xf numFmtId="170" fontId="0" fillId="0" borderId="0" xfId="0" applyNumberFormat="1" applyBorder="1" applyAlignment="1">
      <alignment horizontal="center"/>
    </xf>
    <xf numFmtId="170" fontId="0" fillId="0" borderId="20" xfId="0" applyNumberFormat="1" applyBorder="1" applyAlignment="1">
      <alignment horizontal="center"/>
    </xf>
    <xf numFmtId="170" fontId="0" fillId="0" borderId="15" xfId="0" applyNumberFormat="1" applyBorder="1" applyAlignment="1">
      <alignment horizontal="center"/>
    </xf>
    <xf numFmtId="170" fontId="0" fillId="0" borderId="16" xfId="0" applyNumberFormat="1" applyBorder="1" applyAlignment="1">
      <alignment horizontal="center"/>
    </xf>
    <xf numFmtId="170" fontId="0" fillId="0" borderId="23" xfId="0" applyNumberFormat="1" applyBorder="1" applyAlignment="1">
      <alignment horizontal="center"/>
    </xf>
    <xf numFmtId="170" fontId="0" fillId="0" borderId="19" xfId="0" applyNumberFormat="1" applyBorder="1" applyAlignment="1">
      <alignment horizontal="center"/>
    </xf>
    <xf numFmtId="170" fontId="0" fillId="0" borderId="24" xfId="0" applyNumberForma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0" xfId="0" applyNumberFormat="1" applyBorder="1" applyAlignment="1">
      <alignment horizontal="center"/>
    </xf>
    <xf numFmtId="1" fontId="0" fillId="0" borderId="20" xfId="0" applyNumberFormat="1" applyBorder="1" applyAlignment="1">
      <alignment horizontal="center"/>
    </xf>
    <xf numFmtId="1" fontId="0" fillId="0" borderId="23" xfId="0" applyNumberFormat="1" applyBorder="1" applyAlignment="1">
      <alignment horizontal="center"/>
    </xf>
    <xf numFmtId="1" fontId="0" fillId="0" borderId="19" xfId="0" applyNumberFormat="1" applyBorder="1" applyAlignment="1">
      <alignment horizontal="center"/>
    </xf>
    <xf numFmtId="1" fontId="0" fillId="0" borderId="24" xfId="0" applyNumberFormat="1" applyBorder="1" applyAlignment="1">
      <alignment horizontal="center"/>
    </xf>
    <xf numFmtId="0" fontId="0" fillId="0" borderId="13" xfId="0" applyBorder="1" applyAlignment="1">
      <alignment/>
    </xf>
    <xf numFmtId="171" fontId="0" fillId="0" borderId="0" xfId="0" applyNumberFormat="1" applyBorder="1" applyAlignment="1">
      <alignment horizontal="center"/>
    </xf>
    <xf numFmtId="171" fontId="0" fillId="0" borderId="20" xfId="0" applyNumberFormat="1" applyBorder="1" applyAlignment="1">
      <alignment horizontal="center"/>
    </xf>
    <xf numFmtId="171" fontId="0" fillId="0" borderId="16" xfId="0" applyNumberFormat="1" applyBorder="1" applyAlignment="1">
      <alignment horizontal="center"/>
    </xf>
    <xf numFmtId="171" fontId="0" fillId="0" borderId="22" xfId="0" applyNumberFormat="1" applyBorder="1" applyAlignment="1">
      <alignment horizontal="center"/>
    </xf>
    <xf numFmtId="171" fontId="0" fillId="0" borderId="17" xfId="0" applyNumberFormat="1" applyBorder="1" applyAlignment="1">
      <alignment horizontal="center"/>
    </xf>
    <xf numFmtId="0" fontId="13" fillId="0" borderId="0" xfId="0" applyFont="1" applyAlignment="1">
      <alignment horizontal="left"/>
    </xf>
    <xf numFmtId="0" fontId="14" fillId="0" borderId="0" xfId="0" applyFont="1" applyAlignment="1">
      <alignment horizontal="left"/>
    </xf>
    <xf numFmtId="0" fontId="0" fillId="0" borderId="0" xfId="0" applyBorder="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0" xfId="0" applyFont="1" applyBorder="1" applyAlignment="1">
      <alignment horizontal="left"/>
    </xf>
    <xf numFmtId="0" fontId="7" fillId="0" borderId="0" xfId="0" applyFont="1" applyBorder="1" applyAlignment="1">
      <alignment horizontal="center"/>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horizontal="center"/>
    </xf>
    <xf numFmtId="0" fontId="8" fillId="0" borderId="0" xfId="0" applyFont="1" applyBorder="1" applyAlignment="1">
      <alignment horizontal="left"/>
    </xf>
    <xf numFmtId="0" fontId="0" fillId="0" borderId="10" xfId="0"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1" fontId="0" fillId="0" borderId="16" xfId="0" applyNumberFormat="1" applyBorder="1" applyAlignment="1">
      <alignment horizontal="center"/>
    </xf>
    <xf numFmtId="0" fontId="15" fillId="0" borderId="0" xfId="0" applyFont="1" applyAlignment="1">
      <alignment horizontal="left"/>
    </xf>
    <xf numFmtId="0" fontId="15" fillId="0" borderId="0" xfId="0" applyFont="1" applyAlignment="1">
      <alignment horizontal="center"/>
    </xf>
    <xf numFmtId="0" fontId="12" fillId="0" borderId="0" xfId="0" applyFont="1" applyAlignment="1">
      <alignment horizontal="left"/>
    </xf>
    <xf numFmtId="0" fontId="15" fillId="0" borderId="0" xfId="0" applyFont="1" applyAlignment="1">
      <alignment horizontal="right"/>
    </xf>
    <xf numFmtId="0" fontId="15" fillId="0" borderId="0" xfId="0" applyFont="1" applyAlignment="1" quotePrefix="1">
      <alignment horizontal="right"/>
    </xf>
    <xf numFmtId="0" fontId="0" fillId="0" borderId="0" xfId="0" applyAlignment="1">
      <alignment vertical="top"/>
    </xf>
    <xf numFmtId="0" fontId="0" fillId="0" borderId="0" xfId="0" applyAlignment="1">
      <alignment vertical="top" wrapText="1"/>
    </xf>
    <xf numFmtId="0" fontId="6" fillId="0" borderId="0" xfId="0" applyFont="1" applyAlignment="1">
      <alignment vertical="top"/>
    </xf>
    <xf numFmtId="0" fontId="3" fillId="0" borderId="0" xfId="0" applyFont="1" applyAlignment="1">
      <alignment vertical="top"/>
    </xf>
    <xf numFmtId="0" fontId="8" fillId="0" borderId="0" xfId="0" applyFont="1" applyAlignment="1">
      <alignment vertical="top"/>
    </xf>
    <xf numFmtId="0" fontId="0" fillId="0" borderId="0" xfId="0" applyAlignment="1">
      <alignment horizontal="left" vertical="top"/>
    </xf>
    <xf numFmtId="0" fontId="17" fillId="0" borderId="0" xfId="0" applyFont="1" applyAlignment="1">
      <alignment horizontal="right" vertical="top"/>
    </xf>
    <xf numFmtId="0" fontId="10" fillId="0" borderId="0" xfId="0" applyFont="1" applyAlignment="1">
      <alignment vertical="top"/>
    </xf>
    <xf numFmtId="0" fontId="0" fillId="0" borderId="0" xfId="0" applyAlignment="1">
      <alignment horizontal="right" vertical="top"/>
    </xf>
    <xf numFmtId="0" fontId="7" fillId="34" borderId="11" xfId="0" applyFont="1" applyFill="1" applyBorder="1" applyAlignment="1">
      <alignment/>
    </xf>
    <xf numFmtId="0" fontId="7" fillId="34" borderId="11" xfId="0" applyFont="1" applyFill="1" applyBorder="1" applyAlignment="1">
      <alignment horizontal="right"/>
    </xf>
    <xf numFmtId="0" fontId="7" fillId="34" borderId="15" xfId="0" applyFont="1" applyFill="1" applyBorder="1" applyAlignment="1">
      <alignment/>
    </xf>
    <xf numFmtId="0" fontId="7" fillId="34" borderId="15" xfId="0" applyFont="1" applyFill="1" applyBorder="1" applyAlignment="1">
      <alignment horizontal="right"/>
    </xf>
    <xf numFmtId="0" fontId="7" fillId="34" borderId="19" xfId="0" applyFont="1" applyFill="1" applyBorder="1" applyAlignment="1">
      <alignment horizontal="right"/>
    </xf>
    <xf numFmtId="0" fontId="1" fillId="40" borderId="0" xfId="0" applyFont="1" applyFill="1" applyAlignment="1">
      <alignment horizontal="center"/>
    </xf>
    <xf numFmtId="0" fontId="0" fillId="40" borderId="0" xfId="0" applyFill="1" applyAlignment="1">
      <alignment/>
    </xf>
    <xf numFmtId="0" fontId="0" fillId="40" borderId="0" xfId="0" applyFill="1" applyAlignment="1" applyProtection="1">
      <alignment/>
      <protection locked="0"/>
    </xf>
    <xf numFmtId="0" fontId="0" fillId="40" borderId="0" xfId="0" applyFill="1" applyAlignment="1" applyProtection="1">
      <alignment/>
      <protection/>
    </xf>
    <xf numFmtId="0" fontId="2" fillId="40" borderId="0" xfId="0" applyFont="1" applyFill="1" applyAlignment="1">
      <alignment horizontal="center"/>
    </xf>
    <xf numFmtId="0" fontId="3" fillId="40" borderId="0" xfId="0" applyFont="1" applyFill="1" applyAlignment="1">
      <alignment/>
    </xf>
    <xf numFmtId="0" fontId="3" fillId="40" borderId="0" xfId="0" applyFont="1" applyFill="1" applyAlignment="1" applyProtection="1">
      <alignment/>
      <protection locked="0"/>
    </xf>
    <xf numFmtId="0" fontId="3" fillId="40" borderId="0" xfId="0" applyFont="1" applyFill="1" applyAlignment="1" applyProtection="1">
      <alignment/>
      <protection/>
    </xf>
    <xf numFmtId="0" fontId="2" fillId="40" borderId="0" xfId="0" applyFont="1" applyFill="1" applyBorder="1" applyAlignment="1">
      <alignment horizontal="center"/>
    </xf>
    <xf numFmtId="0" fontId="1" fillId="40" borderId="0" xfId="0" applyFont="1" applyFill="1" applyBorder="1" applyAlignment="1">
      <alignment horizontal="center"/>
    </xf>
    <xf numFmtId="1" fontId="0" fillId="40" borderId="0" xfId="0" applyNumberFormat="1" applyFill="1" applyAlignment="1" applyProtection="1">
      <alignment horizontal="center"/>
      <protection locked="0"/>
    </xf>
    <xf numFmtId="0" fontId="0" fillId="40" borderId="0" xfId="0" applyFill="1" applyAlignment="1" applyProtection="1">
      <alignment horizontal="center"/>
      <protection/>
    </xf>
    <xf numFmtId="0" fontId="19" fillId="0" borderId="0" xfId="0" applyFont="1" applyAlignment="1">
      <alignment vertical="top"/>
    </xf>
    <xf numFmtId="0" fontId="20" fillId="40" borderId="0" xfId="0" applyFont="1" applyFill="1" applyAlignment="1">
      <alignment/>
    </xf>
    <xf numFmtId="0" fontId="20" fillId="33" borderId="0" xfId="0" applyFont="1" applyFill="1" applyAlignment="1">
      <alignment vertical="top"/>
    </xf>
    <xf numFmtId="0" fontId="19" fillId="33" borderId="0" xfId="0" applyFont="1" applyFill="1" applyAlignment="1">
      <alignment vertical="top"/>
    </xf>
    <xf numFmtId="0" fontId="0" fillId="33" borderId="0" xfId="0" applyFill="1" applyAlignment="1" applyProtection="1">
      <alignment horizontal="center"/>
      <protection/>
    </xf>
    <xf numFmtId="0" fontId="17" fillId="34" borderId="0" xfId="0" applyFont="1" applyFill="1" applyAlignment="1">
      <alignment/>
    </xf>
    <xf numFmtId="0" fontId="0" fillId="34" borderId="0" xfId="0" applyFill="1" applyAlignment="1" applyProtection="1">
      <alignment/>
      <protection/>
    </xf>
    <xf numFmtId="0" fontId="17" fillId="34" borderId="0" xfId="0" applyFont="1" applyFill="1" applyAlignment="1" applyProtection="1">
      <alignment/>
      <protection/>
    </xf>
    <xf numFmtId="2" fontId="0" fillId="36" borderId="18" xfId="0" applyNumberFormat="1" applyFill="1" applyBorder="1" applyAlignment="1">
      <alignment horizontal="center"/>
    </xf>
    <xf numFmtId="0" fontId="21" fillId="33" borderId="0" xfId="0" applyFont="1" applyFill="1" applyAlignment="1">
      <alignment/>
    </xf>
    <xf numFmtId="0" fontId="21" fillId="40" borderId="0" xfId="0" applyFont="1" applyFill="1" applyAlignment="1">
      <alignment/>
    </xf>
    <xf numFmtId="0" fontId="22" fillId="35" borderId="0" xfId="0" applyFont="1" applyFill="1" applyAlignment="1">
      <alignment horizontal="center"/>
    </xf>
    <xf numFmtId="0" fontId="23" fillId="35" borderId="0" xfId="0" applyFont="1" applyFill="1" applyAlignment="1">
      <alignment/>
    </xf>
    <xf numFmtId="0" fontId="24" fillId="35" borderId="0" xfId="0" applyFont="1" applyFill="1" applyAlignment="1">
      <alignment horizontal="right"/>
    </xf>
    <xf numFmtId="0" fontId="25" fillId="35" borderId="0" xfId="0" applyFont="1" applyFill="1" applyAlignment="1">
      <alignment horizontal="center"/>
    </xf>
    <xf numFmtId="0" fontId="26" fillId="35" borderId="0" xfId="0" applyFont="1" applyFill="1" applyAlignment="1">
      <alignment/>
    </xf>
    <xf numFmtId="0" fontId="27" fillId="35" borderId="0" xfId="0" applyFont="1" applyFill="1" applyAlignment="1">
      <alignment horizontal="right"/>
    </xf>
    <xf numFmtId="0" fontId="0" fillId="33" borderId="13"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22" xfId="0"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7"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41" borderId="18" xfId="0" applyFill="1" applyBorder="1" applyAlignment="1">
      <alignment horizontal="center"/>
    </xf>
    <xf numFmtId="171" fontId="0" fillId="41" borderId="18" xfId="0" applyNumberFormat="1" applyFill="1" applyBorder="1" applyAlignment="1">
      <alignment horizontal="center"/>
    </xf>
    <xf numFmtId="0" fontId="0" fillId="41" borderId="18" xfId="0" applyFill="1" applyBorder="1" applyAlignment="1" applyProtection="1">
      <alignment horizontal="center"/>
      <protection/>
    </xf>
    <xf numFmtId="171" fontId="0" fillId="41" borderId="14" xfId="0" applyNumberFormat="1" applyFill="1" applyBorder="1" applyAlignment="1" applyProtection="1">
      <alignment horizontal="center"/>
      <protection/>
    </xf>
    <xf numFmtId="1" fontId="0" fillId="41" borderId="18" xfId="0" applyNumberFormat="1" applyFill="1" applyBorder="1" applyAlignment="1">
      <alignment horizontal="center"/>
    </xf>
    <xf numFmtId="0" fontId="0" fillId="0" borderId="19" xfId="0" applyBorder="1" applyAlignment="1">
      <alignment vertical="top"/>
    </xf>
    <xf numFmtId="0" fontId="0" fillId="0" borderId="19" xfId="0" applyBorder="1" applyAlignment="1">
      <alignment vertical="top" wrapText="1"/>
    </xf>
    <xf numFmtId="0" fontId="0" fillId="0" borderId="19" xfId="0" applyBorder="1" applyAlignment="1">
      <alignment/>
    </xf>
    <xf numFmtId="0" fontId="15" fillId="0" borderId="0" xfId="0" applyFont="1" applyBorder="1" applyAlignment="1">
      <alignment horizontal="center"/>
    </xf>
    <xf numFmtId="0" fontId="0" fillId="0" borderId="0" xfId="0" applyFont="1" applyAlignment="1">
      <alignment vertical="top" wrapText="1"/>
    </xf>
    <xf numFmtId="0" fontId="30" fillId="33" borderId="0" xfId="0" applyFont="1" applyFill="1" applyAlignment="1">
      <alignment/>
    </xf>
    <xf numFmtId="0" fontId="30" fillId="40" borderId="0" xfId="0" applyFont="1" applyFill="1" applyAlignment="1">
      <alignment/>
    </xf>
    <xf numFmtId="0" fontId="32" fillId="40" borderId="0" xfId="0" applyFont="1" applyFill="1" applyAlignment="1" applyProtection="1">
      <alignment horizontal="right"/>
      <protection locked="0"/>
    </xf>
    <xf numFmtId="0" fontId="32" fillId="40" borderId="18" xfId="0" applyFont="1" applyFill="1" applyBorder="1" applyAlignment="1" applyProtection="1">
      <alignment horizontal="center"/>
      <protection locked="0"/>
    </xf>
    <xf numFmtId="0" fontId="32" fillId="40" borderId="18" xfId="0" applyFont="1" applyFill="1" applyBorder="1" applyAlignment="1" applyProtection="1">
      <alignment horizontal="center"/>
      <protection/>
    </xf>
    <xf numFmtId="0" fontId="0" fillId="0" borderId="0" xfId="0" applyFont="1" applyAlignment="1">
      <alignment vertical="top"/>
    </xf>
    <xf numFmtId="0" fontId="0" fillId="0" borderId="0" xfId="0" applyFont="1" applyAlignment="1">
      <alignment horizontal="left" vertical="top"/>
    </xf>
    <xf numFmtId="0" fontId="32" fillId="33" borderId="18" xfId="0" applyFont="1" applyFill="1" applyBorder="1" applyAlignment="1" applyProtection="1">
      <alignment horizontal="center"/>
      <protection locked="0"/>
    </xf>
    <xf numFmtId="0" fontId="32" fillId="33" borderId="18" xfId="0" applyFont="1" applyFill="1" applyBorder="1" applyAlignment="1" applyProtection="1">
      <alignment horizontal="center"/>
      <protection/>
    </xf>
    <xf numFmtId="0" fontId="34" fillId="33" borderId="0" xfId="0" applyFont="1" applyFill="1" applyAlignment="1" applyProtection="1">
      <alignment/>
      <protection locked="0"/>
    </xf>
    <xf numFmtId="0" fontId="35" fillId="33" borderId="0" xfId="0" applyFont="1" applyFill="1" applyAlignment="1">
      <alignment/>
    </xf>
    <xf numFmtId="0" fontId="35" fillId="40" borderId="0" xfId="0" applyFont="1" applyFill="1" applyAlignment="1">
      <alignment/>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13" xfId="0" applyFont="1" applyFill="1" applyBorder="1" applyAlignment="1">
      <alignment horizontal="center"/>
    </xf>
    <xf numFmtId="0" fontId="3" fillId="34" borderId="12" xfId="0" applyFont="1" applyFill="1" applyBorder="1" applyAlignment="1">
      <alignment horizontal="center"/>
    </xf>
    <xf numFmtId="0" fontId="3" fillId="34" borderId="19" xfId="0" applyFont="1" applyFill="1" applyBorder="1" applyAlignment="1">
      <alignment horizontal="center"/>
    </xf>
    <xf numFmtId="1" fontId="3" fillId="34" borderId="23" xfId="0" applyNumberFormat="1" applyFont="1" applyFill="1" applyBorder="1" applyAlignment="1">
      <alignment horizontal="center"/>
    </xf>
    <xf numFmtId="1" fontId="3" fillId="34" borderId="19" xfId="0" applyNumberFormat="1" applyFont="1" applyFill="1" applyBorder="1" applyAlignment="1">
      <alignment horizontal="center"/>
    </xf>
    <xf numFmtId="1" fontId="6" fillId="36" borderId="13" xfId="0" applyNumberFormat="1" applyFont="1" applyFill="1" applyBorder="1" applyAlignment="1">
      <alignment horizontal="center" vertical="center"/>
    </xf>
    <xf numFmtId="1" fontId="6" fillId="36" borderId="11" xfId="0" applyNumberFormat="1" applyFont="1" applyFill="1" applyBorder="1" applyAlignment="1">
      <alignment horizontal="center" vertical="center"/>
    </xf>
    <xf numFmtId="1" fontId="6" fillId="36" borderId="12" xfId="0" applyNumberFormat="1" applyFont="1" applyFill="1" applyBorder="1" applyAlignment="1">
      <alignment horizontal="center" vertical="center"/>
    </xf>
    <xf numFmtId="1" fontId="6" fillId="36" borderId="17" xfId="0" applyNumberFormat="1" applyFont="1" applyFill="1" applyBorder="1" applyAlignment="1">
      <alignment horizontal="center" vertical="center"/>
    </xf>
    <xf numFmtId="1" fontId="6" fillId="36" borderId="15" xfId="0" applyNumberFormat="1" applyFont="1" applyFill="1" applyBorder="1" applyAlignment="1">
      <alignment horizontal="center" vertical="center"/>
    </xf>
    <xf numFmtId="1" fontId="6" fillId="36" borderId="16" xfId="0" applyNumberFormat="1" applyFont="1" applyFill="1" applyBorder="1" applyAlignment="1">
      <alignment horizontal="center" vertical="center"/>
    </xf>
    <xf numFmtId="2" fontId="6" fillId="36" borderId="13" xfId="0" applyNumberFormat="1" applyFont="1" applyFill="1" applyBorder="1" applyAlignment="1">
      <alignment horizontal="center" vertical="center"/>
    </xf>
    <xf numFmtId="2" fontId="6" fillId="36" borderId="11" xfId="0" applyNumberFormat="1" applyFont="1" applyFill="1" applyBorder="1" applyAlignment="1">
      <alignment horizontal="center" vertical="center"/>
    </xf>
    <xf numFmtId="2" fontId="6" fillId="36" borderId="12" xfId="0" applyNumberFormat="1" applyFont="1" applyFill="1" applyBorder="1" applyAlignment="1">
      <alignment horizontal="center" vertical="center"/>
    </xf>
    <xf numFmtId="2" fontId="6" fillId="36" borderId="17" xfId="0" applyNumberFormat="1" applyFont="1" applyFill="1" applyBorder="1" applyAlignment="1">
      <alignment horizontal="center" vertical="center"/>
    </xf>
    <xf numFmtId="2" fontId="6" fillId="36" borderId="15" xfId="0" applyNumberFormat="1" applyFont="1" applyFill="1" applyBorder="1" applyAlignment="1">
      <alignment horizontal="center" vertical="center"/>
    </xf>
    <xf numFmtId="2" fontId="6" fillId="36" borderId="16" xfId="0" applyNumberFormat="1" applyFont="1" applyFill="1" applyBorder="1" applyAlignment="1">
      <alignment horizontal="center" vertical="center"/>
    </xf>
    <xf numFmtId="0" fontId="3" fillId="34" borderId="23"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3" fillId="34" borderId="24" xfId="0" applyFont="1" applyFill="1" applyBorder="1" applyAlignment="1" applyProtection="1">
      <alignment horizontal="center"/>
      <protection/>
    </xf>
    <xf numFmtId="170" fontId="6" fillId="36" borderId="13" xfId="0" applyNumberFormat="1" applyFont="1" applyFill="1" applyBorder="1" applyAlignment="1" applyProtection="1">
      <alignment horizontal="center" vertical="center"/>
      <protection/>
    </xf>
    <xf numFmtId="170" fontId="6" fillId="36" borderId="11" xfId="0" applyNumberFormat="1" applyFont="1" applyFill="1" applyBorder="1" applyAlignment="1" applyProtection="1">
      <alignment horizontal="center" vertical="center"/>
      <protection/>
    </xf>
    <xf numFmtId="170" fontId="6" fillId="36" borderId="12" xfId="0" applyNumberFormat="1" applyFont="1" applyFill="1" applyBorder="1" applyAlignment="1" applyProtection="1">
      <alignment horizontal="center" vertical="center"/>
      <protection/>
    </xf>
    <xf numFmtId="170" fontId="6" fillId="36" borderId="17" xfId="0" applyNumberFormat="1" applyFont="1" applyFill="1" applyBorder="1" applyAlignment="1" applyProtection="1">
      <alignment horizontal="center" vertical="center"/>
      <protection/>
    </xf>
    <xf numFmtId="170" fontId="6" fillId="36" borderId="15" xfId="0" applyNumberFormat="1" applyFont="1" applyFill="1" applyBorder="1" applyAlignment="1" applyProtection="1">
      <alignment horizontal="center" vertical="center"/>
      <protection/>
    </xf>
    <xf numFmtId="170" fontId="6" fillId="36" borderId="16"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177" fontId="0" fillId="0" borderId="0" xfId="0" applyNumberFormat="1" applyAlignment="1">
      <alignment horizontal="right"/>
    </xf>
    <xf numFmtId="0" fontId="16" fillId="0" borderId="0" xfId="0" applyFont="1" applyAlignment="1">
      <alignment horizontal="left" vertical="top" wrapText="1"/>
    </xf>
    <xf numFmtId="0" fontId="16" fillId="0" borderId="0" xfId="0" applyFont="1" applyAlignment="1">
      <alignment/>
    </xf>
    <xf numFmtId="0" fontId="0" fillId="0" borderId="23" xfId="0" applyBorder="1" applyAlignment="1">
      <alignment horizontal="center"/>
    </xf>
    <xf numFmtId="0" fontId="0" fillId="0" borderId="2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170" fontId="3" fillId="0" borderId="17" xfId="0" applyNumberFormat="1" applyFont="1" applyBorder="1" applyAlignment="1">
      <alignment horizontal="center"/>
    </xf>
    <xf numFmtId="170" fontId="3" fillId="0" borderId="15" xfId="0" applyNumberFormat="1" applyFont="1" applyBorder="1" applyAlignment="1">
      <alignment horizontal="center"/>
    </xf>
    <xf numFmtId="170" fontId="3" fillId="0" borderId="16" xfId="0" applyNumberFormat="1" applyFont="1" applyBorder="1" applyAlignment="1">
      <alignment horizontal="center"/>
    </xf>
    <xf numFmtId="1" fontId="3" fillId="0" borderId="23" xfId="0" applyNumberFormat="1" applyFont="1" applyBorder="1" applyAlignment="1">
      <alignment horizontal="center"/>
    </xf>
    <xf numFmtId="1" fontId="3" fillId="0" borderId="19" xfId="0" applyNumberFormat="1" applyFont="1" applyBorder="1" applyAlignment="1">
      <alignment horizontal="center"/>
    </xf>
    <xf numFmtId="1" fontId="3" fillId="0" borderId="24" xfId="0" applyNumberFormat="1" applyFont="1" applyBorder="1" applyAlignment="1">
      <alignment horizontal="center"/>
    </xf>
    <xf numFmtId="0" fontId="12" fillId="0" borderId="23" xfId="0" applyFont="1" applyBorder="1" applyAlignment="1">
      <alignment horizontal="left"/>
    </xf>
    <xf numFmtId="0" fontId="12" fillId="0" borderId="19" xfId="0" applyFont="1" applyBorder="1" applyAlignment="1">
      <alignment horizontal="left"/>
    </xf>
    <xf numFmtId="0" fontId="12" fillId="0" borderId="24" xfId="0" applyFont="1" applyBorder="1" applyAlignment="1">
      <alignment horizontal="left"/>
    </xf>
    <xf numFmtId="171" fontId="0" fillId="0" borderId="22" xfId="0" applyNumberFormat="1" applyBorder="1" applyAlignment="1">
      <alignment horizontal="center"/>
    </xf>
    <xf numFmtId="171" fontId="0" fillId="0" borderId="20" xfId="0" applyNumberFormat="1" applyBorder="1" applyAlignment="1">
      <alignment horizontal="center"/>
    </xf>
    <xf numFmtId="171" fontId="0" fillId="0" borderId="17" xfId="0" applyNumberFormat="1" applyBorder="1" applyAlignment="1">
      <alignment horizontal="center"/>
    </xf>
    <xf numFmtId="171" fontId="0" fillId="0" borderId="16" xfId="0" applyNumberFormat="1" applyBorder="1" applyAlignment="1">
      <alignment horizontal="center"/>
    </xf>
    <xf numFmtId="170" fontId="3" fillId="0" borderId="23" xfId="0" applyNumberFormat="1" applyFont="1" applyBorder="1" applyAlignment="1">
      <alignment horizontal="center"/>
    </xf>
    <xf numFmtId="170" fontId="3" fillId="0" borderId="19" xfId="0" applyNumberFormat="1" applyFont="1" applyBorder="1" applyAlignment="1">
      <alignment horizontal="center"/>
    </xf>
    <xf numFmtId="170" fontId="3" fillId="0" borderId="24" xfId="0" applyNumberFormat="1" applyFont="1" applyBorder="1" applyAlignment="1">
      <alignment horizontal="center"/>
    </xf>
    <xf numFmtId="0" fontId="0" fillId="0" borderId="23"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0" xfId="0" applyBorder="1" applyAlignment="1">
      <alignment horizontal="center"/>
    </xf>
    <xf numFmtId="1" fontId="3" fillId="0" borderId="0" xfId="0" applyNumberFormat="1" applyFont="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indexed="53"/>
        </patternFill>
      </fill>
    </dxf>
    <dxf>
      <fill>
        <patternFill>
          <bgColor indexed="51"/>
        </patternFill>
      </fill>
    </dxf>
    <dxf>
      <font>
        <color auto="1"/>
      </font>
      <fill>
        <patternFill>
          <bgColor indexed="10"/>
        </patternFill>
      </fill>
    </dxf>
    <dxf>
      <font>
        <color auto="1"/>
      </font>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17</xdr:row>
      <xdr:rowOff>142875</xdr:rowOff>
    </xdr:from>
    <xdr:to>
      <xdr:col>3</xdr:col>
      <xdr:colOff>419100</xdr:colOff>
      <xdr:row>30</xdr:row>
      <xdr:rowOff>142875</xdr:rowOff>
    </xdr:to>
    <xdr:pic>
      <xdr:nvPicPr>
        <xdr:cNvPr id="1" name="Picture 1"/>
        <xdr:cNvPicPr preferRelativeResize="1">
          <a:picLocks noChangeAspect="1"/>
        </xdr:cNvPicPr>
      </xdr:nvPicPr>
      <xdr:blipFill>
        <a:blip r:embed="rId1"/>
        <a:stretch>
          <a:fillRect/>
        </a:stretch>
      </xdr:blipFill>
      <xdr:spPr>
        <a:xfrm>
          <a:off x="1885950" y="2924175"/>
          <a:ext cx="1362075" cy="2105025"/>
        </a:xfrm>
        <a:prstGeom prst="rect">
          <a:avLst/>
        </a:prstGeom>
        <a:noFill/>
        <a:ln w="9525" cmpd="sng">
          <a:noFill/>
        </a:ln>
      </xdr:spPr>
    </xdr:pic>
    <xdr:clientData/>
  </xdr:twoCellAnchor>
  <xdr:twoCellAnchor editAs="oneCell">
    <xdr:from>
      <xdr:col>1</xdr:col>
      <xdr:colOff>9525</xdr:colOff>
      <xdr:row>0</xdr:row>
      <xdr:rowOff>85725</xdr:rowOff>
    </xdr:from>
    <xdr:to>
      <xdr:col>1</xdr:col>
      <xdr:colOff>962025</xdr:colOff>
      <xdr:row>4</xdr:row>
      <xdr:rowOff>133350</xdr:rowOff>
    </xdr:to>
    <xdr:pic>
      <xdr:nvPicPr>
        <xdr:cNvPr id="2" name="Picture 3" descr="C:\WORK\CMN\Presentations\Images\hselogo.jpg"/>
        <xdr:cNvPicPr preferRelativeResize="1">
          <a:picLocks noChangeAspect="1"/>
        </xdr:cNvPicPr>
      </xdr:nvPicPr>
      <xdr:blipFill>
        <a:blip r:embed="rId2"/>
        <a:stretch>
          <a:fillRect/>
        </a:stretch>
      </xdr:blipFill>
      <xdr:spPr>
        <a:xfrm>
          <a:off x="200025" y="85725"/>
          <a:ext cx="952500" cy="866775"/>
        </a:xfrm>
        <a:prstGeom prst="rect">
          <a:avLst/>
        </a:prstGeom>
        <a:noFill/>
        <a:ln w="9525" cmpd="sng">
          <a:noFill/>
        </a:ln>
      </xdr:spPr>
    </xdr:pic>
    <xdr:clientData/>
  </xdr:twoCellAnchor>
  <xdr:twoCellAnchor>
    <xdr:from>
      <xdr:col>3</xdr:col>
      <xdr:colOff>523875</xdr:colOff>
      <xdr:row>17</xdr:row>
      <xdr:rowOff>95250</xdr:rowOff>
    </xdr:from>
    <xdr:to>
      <xdr:col>5</xdr:col>
      <xdr:colOff>19050</xdr:colOff>
      <xdr:row>25</xdr:row>
      <xdr:rowOff>123825</xdr:rowOff>
    </xdr:to>
    <xdr:grpSp>
      <xdr:nvGrpSpPr>
        <xdr:cNvPr id="3" name="Group 30"/>
        <xdr:cNvGrpSpPr>
          <a:grpSpLocks/>
        </xdr:cNvGrpSpPr>
      </xdr:nvGrpSpPr>
      <xdr:grpSpPr>
        <a:xfrm>
          <a:off x="3352800" y="2876550"/>
          <a:ext cx="1514475" cy="1323975"/>
          <a:chOff x="348" y="286"/>
          <a:chExt cx="159" cy="139"/>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16</xdr:row>
      <xdr:rowOff>152400</xdr:rowOff>
    </xdr:from>
    <xdr:to>
      <xdr:col>3</xdr:col>
      <xdr:colOff>581025</xdr:colOff>
      <xdr:row>29</xdr:row>
      <xdr:rowOff>114300</xdr:rowOff>
    </xdr:to>
    <xdr:pic>
      <xdr:nvPicPr>
        <xdr:cNvPr id="1" name="Picture 1"/>
        <xdr:cNvPicPr preferRelativeResize="1">
          <a:picLocks noChangeAspect="1"/>
        </xdr:cNvPicPr>
      </xdr:nvPicPr>
      <xdr:blipFill>
        <a:blip r:embed="rId1"/>
        <a:stretch>
          <a:fillRect/>
        </a:stretch>
      </xdr:blipFill>
      <xdr:spPr>
        <a:xfrm>
          <a:off x="1828800" y="2771775"/>
          <a:ext cx="1362075" cy="2181225"/>
        </a:xfrm>
        <a:prstGeom prst="rect">
          <a:avLst/>
        </a:prstGeom>
        <a:noFill/>
        <a:ln w="9525" cmpd="sng">
          <a:noFill/>
        </a:ln>
      </xdr:spPr>
    </xdr:pic>
    <xdr:clientData/>
  </xdr:twoCellAnchor>
  <xdr:twoCellAnchor editAs="oneCell">
    <xdr:from>
      <xdr:col>1</xdr:col>
      <xdr:colOff>9525</xdr:colOff>
      <xdr:row>0</xdr:row>
      <xdr:rowOff>95250</xdr:rowOff>
    </xdr:from>
    <xdr:to>
      <xdr:col>1</xdr:col>
      <xdr:colOff>962025</xdr:colOff>
      <xdr:row>4</xdr:row>
      <xdr:rowOff>142875</xdr:rowOff>
    </xdr:to>
    <xdr:pic>
      <xdr:nvPicPr>
        <xdr:cNvPr id="2" name="Picture 3" descr="C:\WORK\CMN\Presentations\Images\hselogo.jpg"/>
        <xdr:cNvPicPr preferRelativeResize="1">
          <a:picLocks noChangeAspect="1"/>
        </xdr:cNvPicPr>
      </xdr:nvPicPr>
      <xdr:blipFill>
        <a:blip r:embed="rId2"/>
        <a:stretch>
          <a:fillRect/>
        </a:stretch>
      </xdr:blipFill>
      <xdr:spPr>
        <a:xfrm>
          <a:off x="200025" y="95250"/>
          <a:ext cx="952500" cy="866775"/>
        </a:xfrm>
        <a:prstGeom prst="rect">
          <a:avLst/>
        </a:prstGeom>
        <a:noFill/>
        <a:ln w="9525" cmpd="sng">
          <a:noFill/>
        </a:ln>
      </xdr:spPr>
    </xdr:pic>
    <xdr:clientData/>
  </xdr:twoCellAnchor>
  <xdr:twoCellAnchor>
    <xdr:from>
      <xdr:col>3</xdr:col>
      <xdr:colOff>666750</xdr:colOff>
      <xdr:row>16</xdr:row>
      <xdr:rowOff>95250</xdr:rowOff>
    </xdr:from>
    <xdr:to>
      <xdr:col>5</xdr:col>
      <xdr:colOff>552450</xdr:colOff>
      <xdr:row>24</xdr:row>
      <xdr:rowOff>0</xdr:rowOff>
    </xdr:to>
    <xdr:grpSp>
      <xdr:nvGrpSpPr>
        <xdr:cNvPr id="3" name="Group 19"/>
        <xdr:cNvGrpSpPr>
          <a:grpSpLocks/>
        </xdr:cNvGrpSpPr>
      </xdr:nvGrpSpPr>
      <xdr:grpSpPr>
        <a:xfrm>
          <a:off x="3276600" y="2714625"/>
          <a:ext cx="1466850" cy="1304925"/>
          <a:chOff x="413" y="290"/>
          <a:chExt cx="154" cy="12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76200</xdr:rowOff>
    </xdr:from>
    <xdr:to>
      <xdr:col>1</xdr:col>
      <xdr:colOff>1019175</xdr:colOff>
      <xdr:row>3</xdr:row>
      <xdr:rowOff>85725</xdr:rowOff>
    </xdr:to>
    <xdr:pic>
      <xdr:nvPicPr>
        <xdr:cNvPr id="1" name="Picture 1" descr="C:\WORK\CMN\Presentations\Images\hselogo.jpg"/>
        <xdr:cNvPicPr preferRelativeResize="1">
          <a:picLocks noChangeAspect="1"/>
        </xdr:cNvPicPr>
      </xdr:nvPicPr>
      <xdr:blipFill>
        <a:blip r:embed="rId1"/>
        <a:stretch>
          <a:fillRect/>
        </a:stretch>
      </xdr:blipFill>
      <xdr:spPr>
        <a:xfrm>
          <a:off x="209550" y="76200"/>
          <a:ext cx="9525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76200</xdr:rowOff>
    </xdr:from>
    <xdr:to>
      <xdr:col>1</xdr:col>
      <xdr:colOff>1019175</xdr:colOff>
      <xdr:row>3</xdr:row>
      <xdr:rowOff>85725</xdr:rowOff>
    </xdr:to>
    <xdr:pic>
      <xdr:nvPicPr>
        <xdr:cNvPr id="1" name="Picture 1" descr="C:\WORK\CMN\Presentations\Images\hselogo.jpg"/>
        <xdr:cNvPicPr preferRelativeResize="1">
          <a:picLocks noChangeAspect="1"/>
        </xdr:cNvPicPr>
      </xdr:nvPicPr>
      <xdr:blipFill>
        <a:blip r:embed="rId1"/>
        <a:stretch>
          <a:fillRect/>
        </a:stretch>
      </xdr:blipFill>
      <xdr:spPr>
        <a:xfrm>
          <a:off x="209550" y="76200"/>
          <a:ext cx="9525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13</xdr:row>
      <xdr:rowOff>57150</xdr:rowOff>
    </xdr:from>
    <xdr:to>
      <xdr:col>3</xdr:col>
      <xdr:colOff>6096000</xdr:colOff>
      <xdr:row>13</xdr:row>
      <xdr:rowOff>247650</xdr:rowOff>
    </xdr:to>
    <xdr:grpSp>
      <xdr:nvGrpSpPr>
        <xdr:cNvPr id="1" name="Group 15"/>
        <xdr:cNvGrpSpPr>
          <a:grpSpLocks/>
        </xdr:cNvGrpSpPr>
      </xdr:nvGrpSpPr>
      <xdr:grpSpPr>
        <a:xfrm>
          <a:off x="3524250" y="3200400"/>
          <a:ext cx="5295900" cy="190500"/>
          <a:chOff x="411" y="355"/>
          <a:chExt cx="556" cy="2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30"/>
  <sheetViews>
    <sheetView showRowColHeaders="0" showZeros="0" tabSelected="1" defaultGridColor="0" zoomScale="108" zoomScaleNormal="108" zoomScalePageLayoutView="0" colorId="16" workbookViewId="0" topLeftCell="A1">
      <selection activeCell="A1" sqref="A1"/>
    </sheetView>
  </sheetViews>
  <sheetFormatPr defaultColWidth="9.140625" defaultRowHeight="12.75"/>
  <cols>
    <col min="1" max="1" width="2.8515625" style="3" customWidth="1"/>
    <col min="2" max="2" width="24.421875" style="2" customWidth="1"/>
    <col min="3" max="5" width="15.140625" style="2" customWidth="1"/>
    <col min="6" max="6" width="4.57421875" style="2" customWidth="1"/>
    <col min="7" max="8" width="8.8515625" style="2" customWidth="1"/>
    <col min="9" max="9" width="4.421875" style="2" customWidth="1"/>
    <col min="10" max="12" width="13.57421875" style="2" customWidth="1"/>
    <col min="13" max="15" width="13.421875" style="2" hidden="1" customWidth="1"/>
    <col min="16" max="16" width="9.7109375" style="2" hidden="1" customWidth="1"/>
    <col min="17" max="18" width="15.7109375" style="2" hidden="1" customWidth="1"/>
    <col min="19" max="20" width="9.7109375" style="2" hidden="1" customWidth="1"/>
    <col min="21" max="16384" width="9.140625" style="2" customWidth="1"/>
  </cols>
  <sheetData>
    <row r="1" ht="12.75">
      <c r="B1" s="3"/>
    </row>
    <row r="2" spans="1:9" ht="20.25">
      <c r="A2" s="137"/>
      <c r="B2" s="137"/>
      <c r="C2" s="137"/>
      <c r="D2" s="138"/>
      <c r="E2" s="139" t="s">
        <v>91</v>
      </c>
      <c r="F2" s="143"/>
      <c r="G2" s="144"/>
      <c r="H2" s="144"/>
      <c r="I2" s="145"/>
    </row>
    <row r="3" spans="2:9" ht="12.75">
      <c r="B3" s="3"/>
      <c r="F3" s="146"/>
      <c r="G3" s="147"/>
      <c r="H3" s="147"/>
      <c r="I3" s="148"/>
    </row>
    <row r="4" spans="3:9" ht="18.75">
      <c r="C4" s="135" t="s">
        <v>6</v>
      </c>
      <c r="F4" s="146"/>
      <c r="G4" s="147"/>
      <c r="H4" s="147"/>
      <c r="I4" s="148"/>
    </row>
    <row r="5" spans="6:9" ht="12.75">
      <c r="F5" s="146"/>
      <c r="G5" s="147"/>
      <c r="H5" s="147"/>
      <c r="I5" s="148"/>
    </row>
    <row r="6" spans="6:9" ht="12.75">
      <c r="F6" s="149"/>
      <c r="G6" s="150"/>
      <c r="H6" s="150"/>
      <c r="I6" s="151"/>
    </row>
    <row r="7" spans="2:5" ht="12.75" hidden="1">
      <c r="B7" s="171" t="b">
        <v>0</v>
      </c>
      <c r="C7" s="169">
        <f>IF($B$7,1,1.4)</f>
        <v>1.4</v>
      </c>
      <c r="D7" s="169">
        <f>IF($B$7,1,1.4)</f>
        <v>1.4</v>
      </c>
      <c r="E7" s="170">
        <v>1</v>
      </c>
    </row>
    <row r="8" spans="1:18" s="6" customFormat="1" ht="12.75">
      <c r="A8" s="5"/>
      <c r="C8" s="174" t="s">
        <v>7</v>
      </c>
      <c r="D8" s="178"/>
      <c r="E8" s="175"/>
      <c r="G8" s="176" t="s">
        <v>19</v>
      </c>
      <c r="H8" s="177"/>
      <c r="J8" s="174" t="s">
        <v>64</v>
      </c>
      <c r="K8" s="178"/>
      <c r="L8" s="175"/>
      <c r="M8" s="174" t="s">
        <v>26</v>
      </c>
      <c r="N8" s="178"/>
      <c r="O8" s="175"/>
      <c r="Q8" s="174" t="s">
        <v>18</v>
      </c>
      <c r="R8" s="175"/>
    </row>
    <row r="9" spans="1:20" s="6" customFormat="1" ht="14.25">
      <c r="A9" s="7"/>
      <c r="B9" s="8" t="s">
        <v>0</v>
      </c>
      <c r="C9" s="9" t="s">
        <v>92</v>
      </c>
      <c r="D9" s="8" t="s">
        <v>93</v>
      </c>
      <c r="E9" s="10" t="s">
        <v>94</v>
      </c>
      <c r="G9" s="11"/>
      <c r="H9" s="8"/>
      <c r="J9" s="11" t="s">
        <v>2</v>
      </c>
      <c r="K9" s="8" t="s">
        <v>3</v>
      </c>
      <c r="L9" s="10" t="s">
        <v>4</v>
      </c>
      <c r="M9" s="11" t="s">
        <v>106</v>
      </c>
      <c r="N9" s="8" t="s">
        <v>107</v>
      </c>
      <c r="O9" s="10" t="s">
        <v>108</v>
      </c>
      <c r="P9" s="8" t="s">
        <v>105</v>
      </c>
      <c r="Q9" s="8" t="s">
        <v>16</v>
      </c>
      <c r="R9" s="8" t="s">
        <v>17</v>
      </c>
      <c r="S9" s="8" t="s">
        <v>105</v>
      </c>
      <c r="T9" s="8" t="s">
        <v>30</v>
      </c>
    </row>
    <row r="10" spans="1:20" s="6" customFormat="1" ht="12.75">
      <c r="A10" s="7"/>
      <c r="B10" s="12" t="s">
        <v>5</v>
      </c>
      <c r="C10" s="13" t="s">
        <v>1</v>
      </c>
      <c r="D10" s="12" t="s">
        <v>1</v>
      </c>
      <c r="E10" s="14" t="s">
        <v>1</v>
      </c>
      <c r="G10" s="15" t="s">
        <v>20</v>
      </c>
      <c r="H10" s="12" t="s">
        <v>21</v>
      </c>
      <c r="J10" s="15" t="s">
        <v>97</v>
      </c>
      <c r="K10" s="12" t="s">
        <v>97</v>
      </c>
      <c r="L10" s="14" t="s">
        <v>97</v>
      </c>
      <c r="M10" s="15" t="s">
        <v>27</v>
      </c>
      <c r="N10" s="15" t="s">
        <v>27</v>
      </c>
      <c r="O10" s="15" t="s">
        <v>27</v>
      </c>
      <c r="P10" s="12" t="s">
        <v>15</v>
      </c>
      <c r="Q10" s="12" t="s">
        <v>95</v>
      </c>
      <c r="R10" s="12" t="s">
        <v>96</v>
      </c>
      <c r="S10" s="12" t="s">
        <v>15</v>
      </c>
      <c r="T10" s="12" t="s">
        <v>31</v>
      </c>
    </row>
    <row r="11" spans="1:20" ht="12.75">
      <c r="A11" s="4">
        <v>1</v>
      </c>
      <c r="B11" s="16"/>
      <c r="C11" s="17"/>
      <c r="D11" s="17"/>
      <c r="E11" s="17"/>
      <c r="F11" s="130"/>
      <c r="G11" s="18"/>
      <c r="H11" s="18"/>
      <c r="I11" s="1"/>
      <c r="J11" s="134">
        <f aca="true" t="shared" si="0" ref="J11:J16">ROUND(WBVDailyExposureA8(C11,WBVconvertTohhmm($G11,$H11),A8kfactorXaxis),2)</f>
        <v>0</v>
      </c>
      <c r="K11" s="134">
        <f aca="true" t="shared" si="1" ref="K11:K16">ROUND(WBVDailyExposureA8(D11,WBVconvertTohhmm($G11,$H11),A8kfactorYaxis),2)</f>
        <v>0</v>
      </c>
      <c r="L11" s="134">
        <f aca="true" t="shared" si="2" ref="L11:L16">ROUND(WBVDailyExposureA8(E11,WBVconvertTohhmm($G11,$H11),A8kfactorZaxis),2)</f>
        <v>0</v>
      </c>
      <c r="M11" s="30">
        <f aca="true" t="shared" si="3" ref="M11:M16">WBVpoints(C11,WBVconvertTohhmm($G11,$H11),A8kfactorXaxis)</f>
        <v>0</v>
      </c>
      <c r="N11" s="30">
        <f aca="true" t="shared" si="4" ref="N11:N16">WBVpoints(D11,WBVconvertTohhmm($G11,$H11),A8kfactorYaxis)</f>
        <v>0</v>
      </c>
      <c r="O11" s="30">
        <f aca="true" t="shared" si="5" ref="O11:O16">WBVpoints(E11,WBVconvertTohhmm($G11,$H11),A8kfactorZaxis)</f>
        <v>0</v>
      </c>
      <c r="P11" s="152">
        <f aca="true" t="shared" si="6" ref="P11:P16">WBVgiveHighestAxis(C11,D11,E11,A8kfactorXaxis,A8kfactorYaxis,A8kfactorZaxis)</f>
      </c>
      <c r="Q11" s="153">
        <f aca="true" t="shared" si="7" ref="Q11:Q16">WBVminTimetoEAV(C11,D11,E11,A8kfactorXaxis,A8kfactorYaxis,A8kfactorZaxis)</f>
      </c>
      <c r="R11" s="153">
        <f aca="true" t="shared" si="8" ref="R11:R16">WBVminTimetoELV(C11,D11,E11,A8kfactorXaxis,A8kfactorYaxis,A8kfactorZaxis)</f>
      </c>
      <c r="S11" s="152">
        <f aca="true" t="shared" si="9" ref="S11:S16">WBVgiveHighestAxis(C11,D11,E11,A8kfactorXaxis,A8kfactorYaxis,A8kfactorZaxis)</f>
      </c>
      <c r="T11" s="156">
        <f aca="true" t="shared" si="10" ref="T11:T16">WBVmaxpointsPerHour(C11,D11,E11,A8kfactorXaxis,A8kfactorYaxis,A8kfactorZaxis)</f>
      </c>
    </row>
    <row r="12" spans="1:20" ht="12.75">
      <c r="A12" s="4">
        <f>A11+1</f>
        <v>2</v>
      </c>
      <c r="B12" s="16"/>
      <c r="C12" s="17"/>
      <c r="D12" s="17"/>
      <c r="E12" s="17"/>
      <c r="F12" s="130"/>
      <c r="G12" s="19"/>
      <c r="H12" s="19"/>
      <c r="I12" s="1"/>
      <c r="J12" s="134">
        <f t="shared" si="0"/>
        <v>0</v>
      </c>
      <c r="K12" s="134">
        <f t="shared" si="1"/>
        <v>0</v>
      </c>
      <c r="L12" s="134">
        <f t="shared" si="2"/>
        <v>0</v>
      </c>
      <c r="M12" s="30">
        <f t="shared" si="3"/>
        <v>0</v>
      </c>
      <c r="N12" s="30">
        <f t="shared" si="4"/>
        <v>0</v>
      </c>
      <c r="O12" s="30">
        <f t="shared" si="5"/>
        <v>0</v>
      </c>
      <c r="P12" s="152">
        <f t="shared" si="6"/>
      </c>
      <c r="Q12" s="153">
        <f t="shared" si="7"/>
      </c>
      <c r="R12" s="153">
        <f t="shared" si="8"/>
      </c>
      <c r="S12" s="152">
        <f t="shared" si="9"/>
      </c>
      <c r="T12" s="156">
        <f t="shared" si="10"/>
      </c>
    </row>
    <row r="13" spans="1:20" ht="12.75">
      <c r="A13" s="4">
        <f>A12+1</f>
        <v>3</v>
      </c>
      <c r="B13" s="16"/>
      <c r="C13" s="17"/>
      <c r="D13" s="17"/>
      <c r="E13" s="17"/>
      <c r="F13" s="130"/>
      <c r="G13" s="19"/>
      <c r="H13" s="19"/>
      <c r="I13" s="1"/>
      <c r="J13" s="134">
        <f t="shared" si="0"/>
        <v>0</v>
      </c>
      <c r="K13" s="134">
        <f t="shared" si="1"/>
        <v>0</v>
      </c>
      <c r="L13" s="134">
        <f t="shared" si="2"/>
        <v>0</v>
      </c>
      <c r="M13" s="30">
        <f t="shared" si="3"/>
        <v>0</v>
      </c>
      <c r="N13" s="30">
        <f t="shared" si="4"/>
        <v>0</v>
      </c>
      <c r="O13" s="30">
        <f t="shared" si="5"/>
        <v>0</v>
      </c>
      <c r="P13" s="152">
        <f t="shared" si="6"/>
      </c>
      <c r="Q13" s="153">
        <f t="shared" si="7"/>
      </c>
      <c r="R13" s="153">
        <f t="shared" si="8"/>
      </c>
      <c r="S13" s="152">
        <f t="shared" si="9"/>
      </c>
      <c r="T13" s="156">
        <f t="shared" si="10"/>
      </c>
    </row>
    <row r="14" spans="1:20" ht="12.75">
      <c r="A14" s="4">
        <f>A13+1</f>
        <v>4</v>
      </c>
      <c r="B14" s="16"/>
      <c r="C14" s="17"/>
      <c r="D14" s="17"/>
      <c r="E14" s="17"/>
      <c r="F14" s="130"/>
      <c r="G14" s="19"/>
      <c r="H14" s="19"/>
      <c r="I14" s="1"/>
      <c r="J14" s="134">
        <f t="shared" si="0"/>
        <v>0</v>
      </c>
      <c r="K14" s="134">
        <f t="shared" si="1"/>
        <v>0</v>
      </c>
      <c r="L14" s="134">
        <f t="shared" si="2"/>
        <v>0</v>
      </c>
      <c r="M14" s="30">
        <f t="shared" si="3"/>
        <v>0</v>
      </c>
      <c r="N14" s="30">
        <f t="shared" si="4"/>
        <v>0</v>
      </c>
      <c r="O14" s="30">
        <f t="shared" si="5"/>
        <v>0</v>
      </c>
      <c r="P14" s="152">
        <f t="shared" si="6"/>
      </c>
      <c r="Q14" s="153">
        <f t="shared" si="7"/>
      </c>
      <c r="R14" s="153">
        <f t="shared" si="8"/>
      </c>
      <c r="S14" s="152">
        <f t="shared" si="9"/>
      </c>
      <c r="T14" s="156">
        <f t="shared" si="10"/>
      </c>
    </row>
    <row r="15" spans="1:20" ht="12.75">
      <c r="A15" s="4">
        <f>A14+1</f>
        <v>5</v>
      </c>
      <c r="B15" s="16"/>
      <c r="C15" s="17"/>
      <c r="D15" s="17"/>
      <c r="E15" s="17"/>
      <c r="F15" s="130"/>
      <c r="G15" s="19"/>
      <c r="H15" s="19"/>
      <c r="I15" s="1"/>
      <c r="J15" s="134">
        <f t="shared" si="0"/>
        <v>0</v>
      </c>
      <c r="K15" s="134">
        <f t="shared" si="1"/>
        <v>0</v>
      </c>
      <c r="L15" s="134">
        <f t="shared" si="2"/>
        <v>0</v>
      </c>
      <c r="M15" s="30">
        <f t="shared" si="3"/>
        <v>0</v>
      </c>
      <c r="N15" s="30">
        <f t="shared" si="4"/>
        <v>0</v>
      </c>
      <c r="O15" s="30">
        <f t="shared" si="5"/>
        <v>0</v>
      </c>
      <c r="P15" s="152">
        <f t="shared" si="6"/>
      </c>
      <c r="Q15" s="153">
        <f t="shared" si="7"/>
      </c>
      <c r="R15" s="153">
        <f t="shared" si="8"/>
      </c>
      <c r="S15" s="152">
        <f t="shared" si="9"/>
      </c>
      <c r="T15" s="156">
        <f t="shared" si="10"/>
      </c>
    </row>
    <row r="16" spans="1:20" ht="12.75">
      <c r="A16" s="4">
        <f>A15+1</f>
        <v>6</v>
      </c>
      <c r="B16" s="16"/>
      <c r="C16" s="17"/>
      <c r="D16" s="17"/>
      <c r="E16" s="17"/>
      <c r="F16" s="130"/>
      <c r="G16" s="19"/>
      <c r="H16" s="19"/>
      <c r="I16" s="1"/>
      <c r="J16" s="134">
        <f t="shared" si="0"/>
        <v>0</v>
      </c>
      <c r="K16" s="134">
        <f t="shared" si="1"/>
        <v>0</v>
      </c>
      <c r="L16" s="134">
        <f t="shared" si="2"/>
        <v>0</v>
      </c>
      <c r="M16" s="30">
        <f t="shared" si="3"/>
        <v>0</v>
      </c>
      <c r="N16" s="30">
        <f t="shared" si="4"/>
        <v>0</v>
      </c>
      <c r="O16" s="30">
        <f t="shared" si="5"/>
        <v>0</v>
      </c>
      <c r="P16" s="152">
        <f t="shared" si="6"/>
      </c>
      <c r="Q16" s="153">
        <f t="shared" si="7"/>
      </c>
      <c r="R16" s="153">
        <f t="shared" si="8"/>
      </c>
      <c r="S16" s="152">
        <f t="shared" si="9"/>
      </c>
      <c r="T16" s="156">
        <f t="shared" si="10"/>
      </c>
    </row>
    <row r="17" spans="1:15" ht="12.75">
      <c r="A17" s="4"/>
      <c r="J17" s="174" t="s">
        <v>8</v>
      </c>
      <c r="K17" s="178"/>
      <c r="L17" s="178"/>
      <c r="M17" s="179" t="s">
        <v>28</v>
      </c>
      <c r="N17" s="180"/>
      <c r="O17" s="180"/>
    </row>
    <row r="18" spans="10:15" ht="12.75">
      <c r="J18" s="134">
        <f>ROUND(WBVSumA8(J11:J16),2)</f>
        <v>0</v>
      </c>
      <c r="K18" s="134">
        <f>ROUND(WBVSumA8(K11:K16),2)</f>
        <v>0</v>
      </c>
      <c r="L18" s="134">
        <f>ROUND(WBVSumA8(L11:L16),2)</f>
        <v>0</v>
      </c>
      <c r="M18" s="30">
        <f>SUM(M11:M16)</f>
        <v>0</v>
      </c>
      <c r="N18" s="30">
        <f>SUM(N11:N16)</f>
        <v>0</v>
      </c>
      <c r="O18" s="30">
        <f>SUM(O11:O16)</f>
        <v>0</v>
      </c>
    </row>
    <row r="19" spans="7:15" ht="12.75">
      <c r="G19" s="6"/>
      <c r="J19" s="174" t="s">
        <v>98</v>
      </c>
      <c r="K19" s="178"/>
      <c r="L19" s="178"/>
      <c r="M19" s="179" t="s">
        <v>29</v>
      </c>
      <c r="N19" s="180"/>
      <c r="O19" s="180"/>
    </row>
    <row r="20" spans="10:15" ht="12.75" customHeight="1">
      <c r="J20" s="187">
        <f>MAX(J18:L18)</f>
        <v>0</v>
      </c>
      <c r="K20" s="188"/>
      <c r="L20" s="189"/>
      <c r="M20" s="181">
        <f>MAX(M18:O18)</f>
        <v>0</v>
      </c>
      <c r="N20" s="182"/>
      <c r="O20" s="183"/>
    </row>
    <row r="21" spans="10:15" ht="12.75" customHeight="1">
      <c r="J21" s="190"/>
      <c r="K21" s="191"/>
      <c r="L21" s="192"/>
      <c r="M21" s="184"/>
      <c r="N21" s="185"/>
      <c r="O21" s="186"/>
    </row>
    <row r="22" ht="12.75"/>
    <row r="23" spans="10:15" ht="12.75">
      <c r="J23" s="131" t="s">
        <v>90</v>
      </c>
      <c r="K23" s="131"/>
      <c r="L23" s="131"/>
      <c r="M23" s="131" t="s">
        <v>90</v>
      </c>
      <c r="N23" s="131"/>
      <c r="O23" s="131"/>
    </row>
    <row r="24" spans="10:15" ht="12.75">
      <c r="J24" s="31"/>
      <c r="K24" s="110" t="s">
        <v>99</v>
      </c>
      <c r="L24" s="37"/>
      <c r="M24" s="31"/>
      <c r="N24" s="32" t="s">
        <v>35</v>
      </c>
      <c r="O24" s="37"/>
    </row>
    <row r="25" spans="10:15" ht="12.75">
      <c r="J25" s="35"/>
      <c r="K25" s="113" t="s">
        <v>100</v>
      </c>
      <c r="L25" s="38"/>
      <c r="M25" s="35"/>
      <c r="N25" s="36" t="s">
        <v>33</v>
      </c>
      <c r="O25" s="38"/>
    </row>
    <row r="26" spans="10:15" ht="12.75">
      <c r="J26" s="33"/>
      <c r="K26" s="112" t="s">
        <v>101</v>
      </c>
      <c r="L26" s="39"/>
      <c r="M26" s="33"/>
      <c r="N26" s="34" t="s">
        <v>34</v>
      </c>
      <c r="O26" s="39"/>
    </row>
    <row r="27" ht="12.75"/>
    <row r="28" ht="12.75"/>
    <row r="29" ht="12.75">
      <c r="B29" s="162" t="s">
        <v>150</v>
      </c>
    </row>
    <row r="30" ht="12.75">
      <c r="B30" s="172" t="s">
        <v>126</v>
      </c>
    </row>
  </sheetData>
  <sheetProtection sheet="1" objects="1" scenarios="1"/>
  <mergeCells count="11">
    <mergeCell ref="M20:O21"/>
    <mergeCell ref="C8:E8"/>
    <mergeCell ref="J8:L8"/>
    <mergeCell ref="J20:L21"/>
    <mergeCell ref="Q8:R8"/>
    <mergeCell ref="G8:H8"/>
    <mergeCell ref="J17:L17"/>
    <mergeCell ref="J19:L19"/>
    <mergeCell ref="M8:O8"/>
    <mergeCell ref="M17:O17"/>
    <mergeCell ref="M19:O19"/>
  </mergeCells>
  <conditionalFormatting sqref="M20:O21 M18:O18 M11:O16">
    <cfRule type="cellIs" priority="1" dxfId="1" operator="between" stopIfTrue="1">
      <formula>100</formula>
      <formula>529</formula>
    </cfRule>
    <cfRule type="cellIs" priority="2" dxfId="2" operator="greaterThanOrEqual" stopIfTrue="1">
      <formula>529</formula>
    </cfRule>
  </conditionalFormatting>
  <conditionalFormatting sqref="J20:L21 J11:L16 J18:L18">
    <cfRule type="cellIs" priority="3" dxfId="2" operator="greaterThanOrEqual" stopIfTrue="1">
      <formula>1.15</formula>
    </cfRule>
    <cfRule type="cellIs" priority="4" dxfId="1" operator="greaterThanOrEqual" stopIfTrue="1">
      <formula>0.5</formula>
    </cfRule>
  </conditionalFormatting>
  <dataValidations count="1">
    <dataValidation type="decimal" allowBlank="1" showErrorMessage="1" errorTitle="Vibration magnitude" error="Vibration value must be between 0 and 100m/s²" sqref="C11:E16">
      <formula1>0</formula1>
      <formula2>100</formula2>
    </dataValidation>
  </dataValidations>
  <printOptions/>
  <pageMargins left="0.75" right="0.75" top="1" bottom="1" header="0.5" footer="0.5"/>
  <pageSetup blackAndWhite="1" draft="1" fitToHeight="1" fitToWidth="1" horizontalDpi="600" verticalDpi="600"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R29"/>
  <sheetViews>
    <sheetView showRowColHeaders="0" showZeros="0" defaultGridColor="0" zoomScale="108" zoomScaleNormal="108" zoomScalePageLayoutView="0" colorId="18" workbookViewId="0" topLeftCell="A1">
      <selection activeCell="A1" sqref="A1"/>
    </sheetView>
  </sheetViews>
  <sheetFormatPr defaultColWidth="9.140625" defaultRowHeight="12.75"/>
  <cols>
    <col min="1" max="1" width="2.8515625" style="114" customWidth="1"/>
    <col min="2" max="2" width="24.421875" style="115" customWidth="1"/>
    <col min="3" max="5" width="11.8515625" style="115" customWidth="1"/>
    <col min="6" max="7" width="9.57421875" style="115" customWidth="1"/>
    <col min="8" max="8" width="2.7109375" style="116" customWidth="1"/>
    <col min="9" max="10" width="8.140625" style="117" customWidth="1"/>
    <col min="11" max="11" width="2.7109375" style="117" customWidth="1"/>
    <col min="12" max="14" width="11.421875" style="117" customWidth="1"/>
    <col min="15" max="15" width="9.7109375" style="117" hidden="1" customWidth="1"/>
    <col min="16" max="16" width="22.7109375" style="117" hidden="1" customWidth="1"/>
    <col min="17" max="17" width="9.140625" style="117" hidden="1" customWidth="1"/>
    <col min="18" max="18" width="9.140625" style="116" hidden="1" customWidth="1"/>
    <col min="19" max="19" width="1.1484375" style="115" customWidth="1"/>
    <col min="20" max="16384" width="9.140625" style="115" customWidth="1"/>
  </cols>
  <sheetData>
    <row r="1" ht="12.75"/>
    <row r="2" spans="1:6" ht="20.25">
      <c r="A2" s="140"/>
      <c r="B2" s="141"/>
      <c r="C2" s="141"/>
      <c r="D2" s="141"/>
      <c r="E2" s="141"/>
      <c r="F2" s="142" t="s">
        <v>91</v>
      </c>
    </row>
    <row r="3" ht="12.75"/>
    <row r="4" ht="18.75">
      <c r="C4" s="136" t="s">
        <v>13</v>
      </c>
    </row>
    <row r="5" ht="12.75"/>
    <row r="7" spans="2:5" ht="12.75" hidden="1">
      <c r="B7" s="164" t="b">
        <v>0</v>
      </c>
      <c r="C7" s="165">
        <f>IF($B$7,1,1.4)</f>
        <v>1.4</v>
      </c>
      <c r="D7" s="165">
        <f>IF($B$7,1,1.4)</f>
        <v>1.4</v>
      </c>
      <c r="E7" s="166">
        <v>1</v>
      </c>
    </row>
    <row r="8" spans="1:18" s="119" customFormat="1" ht="12.75">
      <c r="A8" s="118"/>
      <c r="C8" s="174" t="s">
        <v>103</v>
      </c>
      <c r="D8" s="178"/>
      <c r="E8" s="178"/>
      <c r="F8" s="176" t="s">
        <v>12</v>
      </c>
      <c r="G8" s="177"/>
      <c r="H8" s="120"/>
      <c r="I8" s="202" t="s">
        <v>19</v>
      </c>
      <c r="J8" s="203"/>
      <c r="K8" s="121"/>
      <c r="L8" s="193" t="s">
        <v>63</v>
      </c>
      <c r="M8" s="194"/>
      <c r="N8" s="195"/>
      <c r="O8" s="121"/>
      <c r="P8" s="121"/>
      <c r="Q8" s="121"/>
      <c r="R8" s="120"/>
    </row>
    <row r="9" spans="1:18" s="119" customFormat="1" ht="12.75">
      <c r="A9" s="122"/>
      <c r="B9" s="8" t="s">
        <v>0</v>
      </c>
      <c r="C9" s="8" t="s">
        <v>9</v>
      </c>
      <c r="D9" s="8" t="s">
        <v>10</v>
      </c>
      <c r="E9" s="9" t="s">
        <v>11</v>
      </c>
      <c r="F9" s="11"/>
      <c r="G9" s="8"/>
      <c r="H9" s="120"/>
      <c r="I9" s="20"/>
      <c r="J9" s="22"/>
      <c r="K9" s="121"/>
      <c r="L9" s="20" t="s">
        <v>102</v>
      </c>
      <c r="M9" s="22" t="s">
        <v>10</v>
      </c>
      <c r="N9" s="21" t="s">
        <v>11</v>
      </c>
      <c r="O9" s="20" t="s">
        <v>105</v>
      </c>
      <c r="P9" s="22" t="s">
        <v>18</v>
      </c>
      <c r="Q9" s="121"/>
      <c r="R9" s="120"/>
    </row>
    <row r="10" spans="1:18" s="119" customFormat="1" ht="14.25">
      <c r="A10" s="122"/>
      <c r="B10" s="12" t="s">
        <v>5</v>
      </c>
      <c r="C10" s="12" t="s">
        <v>14</v>
      </c>
      <c r="D10" s="12" t="s">
        <v>14</v>
      </c>
      <c r="E10" s="13" t="s">
        <v>14</v>
      </c>
      <c r="F10" s="15" t="s">
        <v>20</v>
      </c>
      <c r="G10" s="12" t="s">
        <v>21</v>
      </c>
      <c r="H10" s="120"/>
      <c r="I10" s="23" t="s">
        <v>20</v>
      </c>
      <c r="J10" s="24" t="s">
        <v>21</v>
      </c>
      <c r="K10" s="121"/>
      <c r="L10" s="24" t="s">
        <v>14</v>
      </c>
      <c r="M10" s="24" t="s">
        <v>14</v>
      </c>
      <c r="N10" s="25" t="s">
        <v>14</v>
      </c>
      <c r="O10" s="23" t="s">
        <v>15</v>
      </c>
      <c r="P10" s="24" t="s">
        <v>22</v>
      </c>
      <c r="Q10" s="121"/>
      <c r="R10" s="120"/>
    </row>
    <row r="11" spans="1:16" ht="12.75">
      <c r="A11" s="123">
        <v>1</v>
      </c>
      <c r="B11" s="16"/>
      <c r="C11" s="17"/>
      <c r="D11" s="17"/>
      <c r="E11" s="17"/>
      <c r="F11" s="18"/>
      <c r="G11" s="18"/>
      <c r="H11" s="124"/>
      <c r="I11" s="18"/>
      <c r="J11" s="18"/>
      <c r="K11" s="125"/>
      <c r="L11" s="26">
        <f aca="true" t="shared" si="0" ref="L11:L16">ROUND(WBVDailyVDV(C11,WBVconvertTohhmm($F11,$G11),WBVconvertTohhmm($I11,$J11),VDVKfactorXaxis),1)</f>
        <v>0</v>
      </c>
      <c r="M11" s="26">
        <f aca="true" t="shared" si="1" ref="M11:M16">ROUND(WBVDailyVDV(D11,WBVconvertTohhmm($F11,$G11),WBVconvertTohhmm($I11,$J11),VDVkfactorYaxis),1)</f>
        <v>0</v>
      </c>
      <c r="N11" s="26">
        <f aca="true" t="shared" si="2" ref="N11:N16">ROUND(WBVDailyVDV(E11,WBVconvertTohhmm($F11,$G11),WBVconvertTohhmm($I11,$J11),VDVkfactorZaxis),1)</f>
        <v>0</v>
      </c>
      <c r="O11" s="154">
        <f aca="true" t="shared" si="3" ref="O11:O16">WBVgiveHighestAxis(C11,D11,E11,VDVKfactorXaxis,VDVkfactorYaxis,VDVkfactorZaxis)</f>
      </c>
      <c r="P11" s="155">
        <f aca="true" t="shared" si="4" ref="P11:P16">WBVminTimetoVDV(C11,D11,E11,VDVKfactorXaxis,VDVkfactorYaxis,VDVkfactorZaxis,WBVconvertTohhmm(F11,G11))</f>
      </c>
    </row>
    <row r="12" spans="1:16" ht="12.75">
      <c r="A12" s="123">
        <f>A11+1</f>
        <v>2</v>
      </c>
      <c r="B12" s="16"/>
      <c r="C12" s="17"/>
      <c r="D12" s="17"/>
      <c r="E12" s="17"/>
      <c r="F12" s="18"/>
      <c r="G12" s="18"/>
      <c r="H12" s="124"/>
      <c r="I12" s="18"/>
      <c r="J12" s="18"/>
      <c r="K12" s="125"/>
      <c r="L12" s="26">
        <f t="shared" si="0"/>
        <v>0</v>
      </c>
      <c r="M12" s="26">
        <f t="shared" si="1"/>
        <v>0</v>
      </c>
      <c r="N12" s="26">
        <f t="shared" si="2"/>
        <v>0</v>
      </c>
      <c r="O12" s="154">
        <f t="shared" si="3"/>
      </c>
      <c r="P12" s="155">
        <f t="shared" si="4"/>
      </c>
    </row>
    <row r="13" spans="1:16" ht="12.75">
      <c r="A13" s="123">
        <f>A12+1</f>
        <v>3</v>
      </c>
      <c r="B13" s="16"/>
      <c r="C13" s="17"/>
      <c r="D13" s="17"/>
      <c r="E13" s="17"/>
      <c r="F13" s="18"/>
      <c r="G13" s="18"/>
      <c r="H13" s="124"/>
      <c r="I13" s="18"/>
      <c r="J13" s="18"/>
      <c r="K13" s="125"/>
      <c r="L13" s="26">
        <f t="shared" si="0"/>
        <v>0</v>
      </c>
      <c r="M13" s="26">
        <f t="shared" si="1"/>
        <v>0</v>
      </c>
      <c r="N13" s="26">
        <f t="shared" si="2"/>
        <v>0</v>
      </c>
      <c r="O13" s="154">
        <f t="shared" si="3"/>
      </c>
      <c r="P13" s="155">
        <f t="shared" si="4"/>
      </c>
    </row>
    <row r="14" spans="1:16" ht="12.75">
      <c r="A14" s="123">
        <f>A13+1</f>
        <v>4</v>
      </c>
      <c r="B14" s="16"/>
      <c r="C14" s="17"/>
      <c r="D14" s="17"/>
      <c r="E14" s="17"/>
      <c r="F14" s="18"/>
      <c r="G14" s="18"/>
      <c r="H14" s="124"/>
      <c r="I14" s="18"/>
      <c r="J14" s="18"/>
      <c r="K14" s="125"/>
      <c r="L14" s="26">
        <f t="shared" si="0"/>
        <v>0</v>
      </c>
      <c r="M14" s="26">
        <f t="shared" si="1"/>
        <v>0</v>
      </c>
      <c r="N14" s="26">
        <f t="shared" si="2"/>
        <v>0</v>
      </c>
      <c r="O14" s="154">
        <f t="shared" si="3"/>
      </c>
      <c r="P14" s="155">
        <f t="shared" si="4"/>
      </c>
    </row>
    <row r="15" spans="1:16" ht="12.75">
      <c r="A15" s="123">
        <f>A14+1</f>
        <v>5</v>
      </c>
      <c r="B15" s="16"/>
      <c r="C15" s="17"/>
      <c r="D15" s="17"/>
      <c r="E15" s="17"/>
      <c r="F15" s="18"/>
      <c r="G15" s="18"/>
      <c r="H15" s="124"/>
      <c r="I15" s="18"/>
      <c r="J15" s="18"/>
      <c r="K15" s="125"/>
      <c r="L15" s="26">
        <f t="shared" si="0"/>
        <v>0</v>
      </c>
      <c r="M15" s="26">
        <f t="shared" si="1"/>
        <v>0</v>
      </c>
      <c r="N15" s="26">
        <f t="shared" si="2"/>
        <v>0</v>
      </c>
      <c r="O15" s="154">
        <f t="shared" si="3"/>
      </c>
      <c r="P15" s="155">
        <f t="shared" si="4"/>
      </c>
    </row>
    <row r="16" spans="1:16" ht="12.75">
      <c r="A16" s="123">
        <f>A15+1</f>
        <v>6</v>
      </c>
      <c r="B16" s="16"/>
      <c r="C16" s="17"/>
      <c r="D16" s="17"/>
      <c r="E16" s="17"/>
      <c r="F16" s="18"/>
      <c r="G16" s="18"/>
      <c r="H16" s="124"/>
      <c r="I16" s="18"/>
      <c r="J16" s="18"/>
      <c r="K16" s="125"/>
      <c r="L16" s="26">
        <f t="shared" si="0"/>
        <v>0</v>
      </c>
      <c r="M16" s="26">
        <f t="shared" si="1"/>
        <v>0</v>
      </c>
      <c r="N16" s="26">
        <f t="shared" si="2"/>
        <v>0</v>
      </c>
      <c r="O16" s="154">
        <f t="shared" si="3"/>
      </c>
      <c r="P16" s="155">
        <f t="shared" si="4"/>
      </c>
    </row>
    <row r="17" spans="1:14" ht="12.75">
      <c r="A17" s="123"/>
      <c r="L17" s="193" t="s">
        <v>25</v>
      </c>
      <c r="M17" s="194"/>
      <c r="N17" s="195"/>
    </row>
    <row r="18" spans="12:14" ht="12.75">
      <c r="L18" s="26">
        <f>ROUND(WBVSUMVDV(L11:L16),1)</f>
        <v>0</v>
      </c>
      <c r="M18" s="26">
        <f>ROUND(WBVSUMVDV(M11:M16),1)</f>
        <v>0</v>
      </c>
      <c r="N18" s="26">
        <f>ROUND(WBVSUMVDV(N11:N16),1)</f>
        <v>0</v>
      </c>
    </row>
    <row r="19" spans="9:14" ht="14.25">
      <c r="I19" s="121"/>
      <c r="J19" s="121"/>
      <c r="L19" s="193" t="s">
        <v>32</v>
      </c>
      <c r="M19" s="194"/>
      <c r="N19" s="194"/>
    </row>
    <row r="20" spans="12:14" ht="15.75">
      <c r="L20" s="196">
        <f>MAX(L18:N18)</f>
        <v>0</v>
      </c>
      <c r="M20" s="197"/>
      <c r="N20" s="198"/>
    </row>
    <row r="21" spans="12:14" ht="15.75">
      <c r="L21" s="199"/>
      <c r="M21" s="200"/>
      <c r="N21" s="201"/>
    </row>
    <row r="22" ht="12.75"/>
    <row r="23" spans="12:14" ht="12.75">
      <c r="L23" s="133" t="s">
        <v>90</v>
      </c>
      <c r="M23" s="132"/>
      <c r="N23" s="132"/>
    </row>
    <row r="24" spans="12:14" ht="13.5">
      <c r="L24" s="109"/>
      <c r="M24" s="110" t="s">
        <v>84</v>
      </c>
      <c r="N24" s="37"/>
    </row>
    <row r="25" spans="12:14" ht="13.5">
      <c r="L25" s="111"/>
      <c r="M25" s="112" t="s">
        <v>83</v>
      </c>
      <c r="N25" s="41"/>
    </row>
    <row r="26" ht="12.75"/>
    <row r="27" ht="12.75"/>
    <row r="28" ht="12.75">
      <c r="B28" s="163" t="str">
        <f>'A(8)'!B29</f>
        <v>Version 1.06 March 2006</v>
      </c>
    </row>
    <row r="29" ht="12.75">
      <c r="B29" s="173" t="s">
        <v>126</v>
      </c>
    </row>
  </sheetData>
  <sheetProtection sheet="1" objects="1" scenarios="1"/>
  <mergeCells count="7">
    <mergeCell ref="C8:E8"/>
    <mergeCell ref="L8:N8"/>
    <mergeCell ref="L20:N21"/>
    <mergeCell ref="I8:J8"/>
    <mergeCell ref="F8:G8"/>
    <mergeCell ref="L19:N19"/>
    <mergeCell ref="L17:N17"/>
  </mergeCells>
  <conditionalFormatting sqref="L20:N21 L11:N16 L18:N18">
    <cfRule type="cellIs" priority="1" dxfId="0" operator="greaterThanOrEqual" stopIfTrue="1">
      <formula>17</formula>
    </cfRule>
  </conditionalFormatting>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B1:W57"/>
  <sheetViews>
    <sheetView showGridLines="0" showZeros="0" zoomScalePageLayoutView="0" workbookViewId="0" topLeftCell="A1">
      <selection activeCell="A1" sqref="A1"/>
    </sheetView>
  </sheetViews>
  <sheetFormatPr defaultColWidth="9.140625" defaultRowHeight="12.75"/>
  <cols>
    <col min="1" max="1" width="2.140625" style="0" customWidth="1"/>
    <col min="2" max="2" width="18.00390625" style="43" customWidth="1"/>
    <col min="3" max="5" width="12.57421875" style="42" customWidth="1"/>
    <col min="6" max="6" width="2.7109375" style="42" customWidth="1"/>
    <col min="7" max="8" width="10.00390625" style="42" customWidth="1"/>
    <col min="9" max="9" width="3.421875" style="0" customWidth="1"/>
    <col min="10" max="12" width="13.28125" style="0" customWidth="1"/>
    <col min="13" max="13" width="2.28125" style="0" customWidth="1"/>
    <col min="14" max="16" width="12.28125" style="0" customWidth="1"/>
    <col min="17" max="17" width="2.00390625" style="0" customWidth="1"/>
    <col min="19" max="20" width="11.8515625" style="0" customWidth="1"/>
    <col min="21" max="21" width="1.421875" style="0" customWidth="1"/>
  </cols>
  <sheetData>
    <row r="1" spans="5:8" ht="12.75">
      <c r="E1" s="204">
        <f ca="1">NOW()</f>
        <v>42474.51413310185</v>
      </c>
      <c r="F1" s="204"/>
      <c r="G1" s="204"/>
      <c r="H1" s="204"/>
    </row>
    <row r="2" ht="42" customHeight="1">
      <c r="C2" s="79" t="s">
        <v>36</v>
      </c>
    </row>
    <row r="3" ht="12.75"/>
    <row r="4" ht="12.75"/>
    <row r="5" ht="18">
      <c r="B5" s="78" t="str">
        <f>'A(8)'!C4</f>
        <v>Daily Vibration Exposure A(8)</v>
      </c>
    </row>
    <row r="7" spans="3:5" ht="12.75">
      <c r="C7" s="222" t="str">
        <f>"Note: "&amp;IF('A(8)'!B7,"vibration values include k-factors","vibration values do not include k-factors")</f>
        <v>Note: vibration values do not include k-factors</v>
      </c>
      <c r="D7" s="223"/>
      <c r="E7" s="224"/>
    </row>
    <row r="8" spans="2:17" ht="12.75">
      <c r="B8" s="51"/>
      <c r="C8" s="209" t="str">
        <f>'A(8)'!C8</f>
        <v>Measured or estimated vibration magnitude</v>
      </c>
      <c r="D8" s="209"/>
      <c r="E8" s="210"/>
      <c r="G8" s="211" t="str">
        <f>'A(8)'!G8</f>
        <v>Exposure time</v>
      </c>
      <c r="H8" s="210"/>
      <c r="Q8" s="47"/>
    </row>
    <row r="9" spans="2:21" ht="12.75">
      <c r="B9" s="52" t="str">
        <f>'A(8)'!B9</f>
        <v>Operation</v>
      </c>
      <c r="C9" s="47" t="str">
        <f>'A(8)'!C9</f>
        <v>aw x-axis</v>
      </c>
      <c r="D9" s="47" t="str">
        <f>'A(8)'!D9</f>
        <v>aw y-axis</v>
      </c>
      <c r="E9" s="48" t="str">
        <f>'A(8)'!E9</f>
        <v>aw z-axis</v>
      </c>
      <c r="G9" s="56"/>
      <c r="H9" s="50"/>
      <c r="Q9" s="47"/>
      <c r="U9" s="42"/>
    </row>
    <row r="10" spans="2:21" ht="12.75">
      <c r="B10" s="53" t="str">
        <f>'A(8)'!B10</f>
        <v>description</v>
      </c>
      <c r="C10" s="49" t="str">
        <f>'A(8)'!C10</f>
        <v>m/s²</v>
      </c>
      <c r="D10" s="49" t="str">
        <f>'A(8)'!D10</f>
        <v>m/s²</v>
      </c>
      <c r="E10" s="50" t="str">
        <f>'A(8)'!E10</f>
        <v>m/s²</v>
      </c>
      <c r="G10" s="56" t="str">
        <f>'A(8)'!G10</f>
        <v>hours</v>
      </c>
      <c r="H10" s="50" t="str">
        <f>'A(8)'!H10</f>
        <v>mins</v>
      </c>
      <c r="Q10" s="47"/>
      <c r="U10" s="42"/>
    </row>
    <row r="11" spans="2:21" ht="12.75">
      <c r="B11" s="52">
        <f>'A(8)'!B11</f>
        <v>0</v>
      </c>
      <c r="C11" s="47">
        <f>'A(8)'!C11</f>
        <v>0</v>
      </c>
      <c r="D11" s="47">
        <f>'A(8)'!D11</f>
        <v>0</v>
      </c>
      <c r="E11" s="48">
        <f>'A(8)'!E11</f>
        <v>0</v>
      </c>
      <c r="G11" s="55">
        <f>'A(8)'!G11</f>
        <v>0</v>
      </c>
      <c r="H11" s="48">
        <f>'A(8)'!H11</f>
        <v>0</v>
      </c>
      <c r="Q11" s="67"/>
      <c r="U11" s="42"/>
    </row>
    <row r="12" spans="2:21" ht="12.75">
      <c r="B12" s="52">
        <f>'A(8)'!B12</f>
        <v>0</v>
      </c>
      <c r="C12" s="47">
        <f>'A(8)'!C12</f>
        <v>0</v>
      </c>
      <c r="D12" s="47">
        <f>'A(8)'!D12</f>
        <v>0</v>
      </c>
      <c r="E12" s="48">
        <f>'A(8)'!E12</f>
        <v>0</v>
      </c>
      <c r="G12" s="55">
        <f>'A(8)'!G12</f>
        <v>0</v>
      </c>
      <c r="H12" s="48">
        <f>'A(8)'!H12</f>
        <v>0</v>
      </c>
      <c r="Q12" s="67"/>
      <c r="U12" s="42"/>
    </row>
    <row r="13" spans="2:21" ht="12.75">
      <c r="B13" s="52">
        <f>'A(8)'!B13</f>
        <v>0</v>
      </c>
      <c r="C13" s="47">
        <f>'A(8)'!C13</f>
        <v>0</v>
      </c>
      <c r="D13" s="47">
        <f>'A(8)'!D13</f>
        <v>0</v>
      </c>
      <c r="E13" s="48">
        <f>'A(8)'!E13</f>
        <v>0</v>
      </c>
      <c r="G13" s="55">
        <f>'A(8)'!G13</f>
        <v>0</v>
      </c>
      <c r="H13" s="48">
        <f>'A(8)'!H13</f>
        <v>0</v>
      </c>
      <c r="Q13" s="67"/>
      <c r="U13" s="42"/>
    </row>
    <row r="14" spans="2:21" ht="12.75">
      <c r="B14" s="52">
        <f>'A(8)'!B14</f>
        <v>0</v>
      </c>
      <c r="C14" s="47">
        <f>'A(8)'!C14</f>
        <v>0</v>
      </c>
      <c r="D14" s="47">
        <f>'A(8)'!D14</f>
        <v>0</v>
      </c>
      <c r="E14" s="48">
        <f>'A(8)'!E14</f>
        <v>0</v>
      </c>
      <c r="G14" s="55">
        <f>'A(8)'!G14</f>
        <v>0</v>
      </c>
      <c r="H14" s="48">
        <f>'A(8)'!H14</f>
        <v>0</v>
      </c>
      <c r="Q14" s="67"/>
      <c r="U14" s="42"/>
    </row>
    <row r="15" spans="2:21" ht="12.75">
      <c r="B15" s="52">
        <f>'A(8)'!B15</f>
        <v>0</v>
      </c>
      <c r="C15" s="47">
        <f>'A(8)'!C15</f>
        <v>0</v>
      </c>
      <c r="D15" s="47">
        <f>'A(8)'!D15</f>
        <v>0</v>
      </c>
      <c r="E15" s="48">
        <f>'A(8)'!E15</f>
        <v>0</v>
      </c>
      <c r="G15" s="55">
        <f>'A(8)'!G15</f>
        <v>0</v>
      </c>
      <c r="H15" s="48">
        <f>'A(8)'!H15</f>
        <v>0</v>
      </c>
      <c r="Q15" s="67"/>
      <c r="U15" s="42"/>
    </row>
    <row r="16" spans="2:21" ht="12.75">
      <c r="B16" s="53">
        <f>'A(8)'!B16</f>
        <v>0</v>
      </c>
      <c r="C16" s="49">
        <f>'A(8)'!C16</f>
        <v>0</v>
      </c>
      <c r="D16" s="49">
        <f>'A(8)'!D16</f>
        <v>0</v>
      </c>
      <c r="E16" s="50">
        <f>'A(8)'!E16</f>
        <v>0</v>
      </c>
      <c r="G16" s="56">
        <f>'A(8)'!G16</f>
        <v>0</v>
      </c>
      <c r="H16" s="50">
        <f>'A(8)'!H16</f>
        <v>0</v>
      </c>
      <c r="Q16" s="67"/>
      <c r="U16" s="42"/>
    </row>
    <row r="17" spans="17:21" ht="12.75">
      <c r="Q17" s="47"/>
      <c r="R17" s="42"/>
      <c r="S17" s="42"/>
      <c r="T17" s="42"/>
      <c r="U17" s="42"/>
    </row>
    <row r="18" spans="17:21" ht="12.75">
      <c r="Q18" s="67"/>
      <c r="R18" s="42"/>
      <c r="S18" s="42"/>
      <c r="T18" s="42"/>
      <c r="U18" s="42"/>
    </row>
    <row r="19" spans="3:6" ht="12.75">
      <c r="C19" s="207" t="str">
        <f>'A(8)'!J8</f>
        <v>Partial Daily Vibration Exposures</v>
      </c>
      <c r="D19" s="215"/>
      <c r="E19" s="208"/>
      <c r="F19" s="47"/>
    </row>
    <row r="20" spans="2:8" ht="12.75">
      <c r="B20" s="51" t="str">
        <f aca="true" t="shared" si="0" ref="B20:B27">B9</f>
        <v>Operation</v>
      </c>
      <c r="C20" s="55" t="str">
        <f>'A(8)'!J9</f>
        <v>A(8) x-axis</v>
      </c>
      <c r="D20" s="47" t="str">
        <f>'A(8)'!K9</f>
        <v>A(8) y-axis</v>
      </c>
      <c r="E20" s="48" t="str">
        <f>'A(8)'!L9</f>
        <v>A(8) z-axis</v>
      </c>
      <c r="F20" s="47"/>
      <c r="G20" s="95" t="s">
        <v>37</v>
      </c>
      <c r="H20" s="96"/>
    </row>
    <row r="21" spans="2:8" ht="12.75">
      <c r="B21" s="53" t="str">
        <f t="shared" si="0"/>
        <v>description</v>
      </c>
      <c r="C21" s="56" t="str">
        <f>'A(8)'!J10</f>
        <v> m/s² A(8)</v>
      </c>
      <c r="D21" s="49" t="str">
        <f>'A(8)'!K10</f>
        <v> m/s² A(8)</v>
      </c>
      <c r="E21" s="50" t="str">
        <f>'A(8)'!L10</f>
        <v> m/s² A(8)</v>
      </c>
      <c r="F21" s="47"/>
      <c r="G21" s="95" t="s">
        <v>38</v>
      </c>
      <c r="H21" s="96"/>
    </row>
    <row r="22" spans="2:23" ht="12.75">
      <c r="B22" s="51">
        <f t="shared" si="0"/>
        <v>0</v>
      </c>
      <c r="C22" s="57">
        <f>'A(8)'!J11</f>
        <v>0</v>
      </c>
      <c r="D22" s="58">
        <f>'A(8)'!K11</f>
        <v>0</v>
      </c>
      <c r="E22" s="59">
        <f>'A(8)'!L11</f>
        <v>0</v>
      </c>
      <c r="F22" s="58"/>
      <c r="G22" s="96"/>
      <c r="H22" s="96"/>
      <c r="Q22" s="44"/>
      <c r="R22" s="44"/>
      <c r="S22" s="44"/>
      <c r="T22" s="44"/>
      <c r="U22" s="44"/>
      <c r="V22" s="44"/>
      <c r="W22" s="44"/>
    </row>
    <row r="23" spans="2:23" ht="12.75">
      <c r="B23" s="52">
        <f t="shared" si="0"/>
        <v>0</v>
      </c>
      <c r="C23" s="57">
        <f>'A(8)'!J12</f>
        <v>0</v>
      </c>
      <c r="D23" s="58">
        <f>'A(8)'!K12</f>
        <v>0</v>
      </c>
      <c r="E23" s="59">
        <f>'A(8)'!L12</f>
        <v>0</v>
      </c>
      <c r="F23" s="58"/>
      <c r="G23" s="95" t="s">
        <v>39</v>
      </c>
      <c r="H23" s="96"/>
      <c r="Q23" s="44"/>
      <c r="R23" s="44"/>
      <c r="S23" s="44"/>
      <c r="T23" s="44"/>
      <c r="U23" s="44"/>
      <c r="V23" s="44"/>
      <c r="W23" s="44"/>
    </row>
    <row r="24" spans="2:8" ht="12.75">
      <c r="B24" s="52">
        <f t="shared" si="0"/>
        <v>0</v>
      </c>
      <c r="C24" s="57">
        <f>'A(8)'!J13</f>
        <v>0</v>
      </c>
      <c r="D24" s="58">
        <f>'A(8)'!K13</f>
        <v>0</v>
      </c>
      <c r="E24" s="59">
        <f>'A(8)'!L13</f>
        <v>0</v>
      </c>
      <c r="F24" s="58"/>
      <c r="G24" s="95"/>
      <c r="H24" s="98" t="s">
        <v>53</v>
      </c>
    </row>
    <row r="25" spans="2:8" ht="12.75">
      <c r="B25" s="52">
        <f t="shared" si="0"/>
        <v>0</v>
      </c>
      <c r="C25" s="57">
        <f>'A(8)'!J14</f>
        <v>0</v>
      </c>
      <c r="D25" s="58">
        <f>'A(8)'!K14</f>
        <v>0</v>
      </c>
      <c r="E25" s="59">
        <f>'A(8)'!L14</f>
        <v>0</v>
      </c>
      <c r="F25" s="58"/>
      <c r="G25" s="95" t="s">
        <v>40</v>
      </c>
      <c r="H25" s="96"/>
    </row>
    <row r="26" spans="2:8" ht="12.75">
      <c r="B26" s="52">
        <f t="shared" si="0"/>
        <v>0</v>
      </c>
      <c r="C26" s="57">
        <f>'A(8)'!J15</f>
        <v>0</v>
      </c>
      <c r="D26" s="58">
        <f>'A(8)'!K15</f>
        <v>0</v>
      </c>
      <c r="E26" s="59">
        <f>'A(8)'!L15</f>
        <v>0</v>
      </c>
      <c r="F26" s="58"/>
      <c r="G26" s="95"/>
      <c r="H26" s="99" t="s">
        <v>54</v>
      </c>
    </row>
    <row r="27" spans="2:6" ht="12.75">
      <c r="B27" s="53">
        <f t="shared" si="0"/>
        <v>0</v>
      </c>
      <c r="C27" s="40">
        <f>'A(8)'!J16</f>
        <v>0</v>
      </c>
      <c r="D27" s="60">
        <f>'A(8)'!K16</f>
        <v>0</v>
      </c>
      <c r="E27" s="61">
        <f>'A(8)'!L16</f>
        <v>0</v>
      </c>
      <c r="F27" s="58"/>
    </row>
    <row r="28" spans="3:8" ht="12.75">
      <c r="C28" s="212" t="str">
        <f>'A(8)'!J17</f>
        <v>Total A(8) exposures</v>
      </c>
      <c r="D28" s="213"/>
      <c r="E28" s="214"/>
      <c r="F28" s="47"/>
      <c r="G28" s="82"/>
      <c r="H28" s="82"/>
    </row>
    <row r="29" spans="3:8" ht="12.75">
      <c r="C29" s="62">
        <f>'A(8)'!J18</f>
        <v>0</v>
      </c>
      <c r="D29" s="63">
        <f>'A(8)'!K18</f>
        <v>0</v>
      </c>
      <c r="E29" s="64">
        <f>'A(8)'!L18</f>
        <v>0</v>
      </c>
      <c r="F29" s="58"/>
      <c r="G29" s="82"/>
      <c r="H29" s="82"/>
    </row>
    <row r="30" spans="3:8" ht="12.75">
      <c r="C30" s="207" t="str">
        <f>'A(8)'!J19</f>
        <v>Daily Vibration exposure,  m/s² A(8)</v>
      </c>
      <c r="D30" s="215"/>
      <c r="E30" s="208"/>
      <c r="F30" s="47"/>
      <c r="G30" s="82"/>
      <c r="H30" s="82"/>
    </row>
    <row r="31" spans="3:8" ht="12.75">
      <c r="C31" s="216">
        <f>'A(8)'!J20</f>
        <v>0</v>
      </c>
      <c r="D31" s="217"/>
      <c r="E31" s="218"/>
      <c r="F31" s="58"/>
      <c r="G31" s="82"/>
      <c r="H31" s="82"/>
    </row>
    <row r="32" spans="3:8" ht="12.75">
      <c r="C32"/>
      <c r="D32"/>
      <c r="E32"/>
      <c r="F32"/>
      <c r="G32" s="84"/>
      <c r="H32" s="84"/>
    </row>
    <row r="33" spans="6:8" ht="12.75">
      <c r="F33"/>
      <c r="G33" s="84"/>
      <c r="H33" s="84"/>
    </row>
    <row r="34" spans="3:10" ht="12.75">
      <c r="C34" s="207" t="str">
        <f>'A(8)'!M8</f>
        <v>Daily Vibration Exposures - points</v>
      </c>
      <c r="D34" s="215"/>
      <c r="E34" s="208"/>
      <c r="F34"/>
      <c r="G34" s="84"/>
      <c r="H34" s="84"/>
      <c r="I34" s="47"/>
      <c r="J34" s="47"/>
    </row>
    <row r="35" spans="2:8" ht="12.75">
      <c r="B35" s="51" t="str">
        <f>B9</f>
        <v>Operation</v>
      </c>
      <c r="C35" s="45" t="str">
        <f>'A(8)'!M9</f>
        <v>x-axis</v>
      </c>
      <c r="D35" s="45" t="str">
        <f>'A(8)'!N9</f>
        <v>y-axis</v>
      </c>
      <c r="E35" s="46" t="str">
        <f>'A(8)'!O9</f>
        <v>z-axis</v>
      </c>
      <c r="F35" s="44"/>
      <c r="G35" s="54" t="str">
        <f>'A(8)'!S9</f>
        <v>Highest</v>
      </c>
      <c r="H35" s="46" t="str">
        <f>'A(8)'!T9</f>
        <v>Points</v>
      </c>
    </row>
    <row r="36" spans="2:8" ht="12.75">
      <c r="B36" s="53" t="str">
        <f aca="true" t="shared" si="1" ref="B36:B42">B10</f>
        <v>description</v>
      </c>
      <c r="C36" s="49" t="str">
        <f>'A(8)'!M10</f>
        <v>points</v>
      </c>
      <c r="D36" s="49" t="str">
        <f>'A(8)'!N10</f>
        <v>points</v>
      </c>
      <c r="E36" s="50" t="str">
        <f>'A(8)'!O10</f>
        <v>points</v>
      </c>
      <c r="F36" s="44"/>
      <c r="G36" s="56" t="str">
        <f>'A(8)'!S10</f>
        <v>Axis</v>
      </c>
      <c r="H36" s="50" t="str">
        <f>'A(8)'!T10</f>
        <v>per hour</v>
      </c>
    </row>
    <row r="37" spans="2:8" ht="12.75">
      <c r="B37" s="52">
        <f t="shared" si="1"/>
        <v>0</v>
      </c>
      <c r="C37" s="65">
        <f>'A(8)'!M11</f>
        <v>0</v>
      </c>
      <c r="D37" s="65">
        <f>'A(8)'!N11</f>
        <v>0</v>
      </c>
      <c r="E37" s="66">
        <f>'A(8)'!O11</f>
        <v>0</v>
      </c>
      <c r="F37" s="44"/>
      <c r="G37" s="55">
        <f>'A(8)'!S11</f>
      </c>
      <c r="H37" s="68">
        <f>'A(8)'!T11</f>
      </c>
    </row>
    <row r="38" spans="2:8" ht="12.75">
      <c r="B38" s="52">
        <f t="shared" si="1"/>
        <v>0</v>
      </c>
      <c r="C38" s="67">
        <f>'A(8)'!M12</f>
        <v>0</v>
      </c>
      <c r="D38" s="67">
        <f>'A(8)'!N12</f>
        <v>0</v>
      </c>
      <c r="E38" s="68">
        <f>'A(8)'!O12</f>
        <v>0</v>
      </c>
      <c r="F38" s="44"/>
      <c r="G38" s="55">
        <f>'A(8)'!S12</f>
      </c>
      <c r="H38" s="68">
        <f>'A(8)'!T12</f>
      </c>
    </row>
    <row r="39" spans="2:8" ht="12.75">
      <c r="B39" s="52">
        <f t="shared" si="1"/>
        <v>0</v>
      </c>
      <c r="C39" s="67">
        <f>'A(8)'!M13</f>
        <v>0</v>
      </c>
      <c r="D39" s="67">
        <f>'A(8)'!N13</f>
        <v>0</v>
      </c>
      <c r="E39" s="68">
        <f>'A(8)'!O13</f>
        <v>0</v>
      </c>
      <c r="F39" s="44"/>
      <c r="G39" s="55">
        <f>'A(8)'!S13</f>
      </c>
      <c r="H39" s="68">
        <f>'A(8)'!T13</f>
      </c>
    </row>
    <row r="40" spans="2:8" ht="12.75">
      <c r="B40" s="52">
        <f t="shared" si="1"/>
        <v>0</v>
      </c>
      <c r="C40" s="67">
        <f>'A(8)'!M14</f>
        <v>0</v>
      </c>
      <c r="D40" s="67">
        <f>'A(8)'!N14</f>
        <v>0</v>
      </c>
      <c r="E40" s="68">
        <f>'A(8)'!O14</f>
        <v>0</v>
      </c>
      <c r="F40" s="44"/>
      <c r="G40" s="55">
        <f>'A(8)'!S14</f>
      </c>
      <c r="H40" s="68">
        <f>'A(8)'!T14</f>
      </c>
    </row>
    <row r="41" spans="2:8" ht="12.75">
      <c r="B41" s="52">
        <f t="shared" si="1"/>
        <v>0</v>
      </c>
      <c r="C41" s="67">
        <f>'A(8)'!M15</f>
        <v>0</v>
      </c>
      <c r="D41" s="67">
        <f>'A(8)'!N15</f>
        <v>0</v>
      </c>
      <c r="E41" s="68">
        <f>'A(8)'!O15</f>
        <v>0</v>
      </c>
      <c r="F41" s="44"/>
      <c r="G41" s="55">
        <f>'A(8)'!S15</f>
      </c>
      <c r="H41" s="68">
        <f>'A(8)'!T15</f>
      </c>
    </row>
    <row r="42" spans="2:8" ht="12.75">
      <c r="B42" s="53">
        <f t="shared" si="1"/>
        <v>0</v>
      </c>
      <c r="C42" s="67">
        <f>'A(8)'!M16</f>
        <v>0</v>
      </c>
      <c r="D42" s="67">
        <f>'A(8)'!N16</f>
        <v>0</v>
      </c>
      <c r="E42" s="68">
        <f>'A(8)'!O16</f>
        <v>0</v>
      </c>
      <c r="F42"/>
      <c r="G42" s="56">
        <f>'A(8)'!S16</f>
      </c>
      <c r="H42" s="94">
        <f>'A(8)'!T16</f>
      </c>
    </row>
    <row r="43" spans="3:10" ht="12.75">
      <c r="C43" s="207" t="str">
        <f>'A(8)'!M17</f>
        <v>Total exposure points</v>
      </c>
      <c r="D43" s="215"/>
      <c r="E43" s="208"/>
      <c r="F43"/>
      <c r="G43" s="95" t="s">
        <v>37</v>
      </c>
      <c r="H43" s="82"/>
      <c r="J43" s="47"/>
    </row>
    <row r="44" spans="3:8" ht="12.75">
      <c r="C44" s="69">
        <f>'A(8)'!M18</f>
        <v>0</v>
      </c>
      <c r="D44" s="70">
        <f>'A(8)'!N18</f>
        <v>0</v>
      </c>
      <c r="E44" s="71">
        <f>'A(8)'!O18</f>
        <v>0</v>
      </c>
      <c r="F44"/>
      <c r="G44" s="95" t="s">
        <v>41</v>
      </c>
      <c r="H44" s="82"/>
    </row>
    <row r="45" spans="3:9" ht="12.75">
      <c r="C45" s="207" t="str">
        <f>'A(8)'!M19</f>
        <v>Daily Vibration points</v>
      </c>
      <c r="D45" s="215"/>
      <c r="E45" s="208"/>
      <c r="F45"/>
      <c r="H45" s="98" t="s">
        <v>55</v>
      </c>
      <c r="I45" s="83"/>
    </row>
    <row r="46" spans="3:9" ht="12.75">
      <c r="C46" s="219">
        <f>'A(8)'!M20</f>
        <v>0</v>
      </c>
      <c r="D46" s="220"/>
      <c r="E46" s="221"/>
      <c r="F46"/>
      <c r="H46" s="98" t="s">
        <v>56</v>
      </c>
      <c r="I46" s="83"/>
    </row>
    <row r="47" spans="7:8" ht="12.75">
      <c r="G47" s="205" t="s">
        <v>62</v>
      </c>
      <c r="H47" s="206"/>
    </row>
    <row r="48" spans="7:8" ht="12.75">
      <c r="G48" s="206"/>
      <c r="H48" s="206"/>
    </row>
    <row r="49" spans="3:8" ht="12.75">
      <c r="C49" s="72"/>
      <c r="D49" s="207" t="str">
        <f>'A(8)'!Q8</f>
        <v>Time (hh:mm) to  reach</v>
      </c>
      <c r="E49" s="208"/>
      <c r="G49" s="206"/>
      <c r="H49" s="206"/>
    </row>
    <row r="50" spans="2:8" ht="12.75">
      <c r="B50" s="51" t="str">
        <f>B9</f>
        <v>Operation</v>
      </c>
      <c r="C50" s="47" t="str">
        <f>'A(8)'!P9</f>
        <v>Highest</v>
      </c>
      <c r="D50" s="55" t="str">
        <f>'A(8)'!Q9</f>
        <v>EAV</v>
      </c>
      <c r="E50" s="48" t="str">
        <f>'A(8)'!R9</f>
        <v>ELV</v>
      </c>
      <c r="G50" s="206"/>
      <c r="H50" s="206"/>
    </row>
    <row r="51" spans="2:8" ht="12.75">
      <c r="B51" s="53" t="str">
        <f aca="true" t="shared" si="2" ref="B51:B57">B10</f>
        <v>description</v>
      </c>
      <c r="C51" s="49" t="str">
        <f>'A(8)'!P10</f>
        <v>Axis</v>
      </c>
      <c r="D51" s="56" t="str">
        <f>'A(8)'!Q10</f>
        <v>0.5 m/s² A(8)</v>
      </c>
      <c r="E51" s="50" t="str">
        <f>'A(8)'!R10</f>
        <v>1.15 m/s² A(8)</v>
      </c>
      <c r="H51" s="81"/>
    </row>
    <row r="52" spans="2:8" ht="12.75">
      <c r="B52" s="52">
        <f t="shared" si="2"/>
        <v>0</v>
      </c>
      <c r="C52" s="47">
        <f>'A(8)'!P11</f>
      </c>
      <c r="D52" s="76">
        <f>'A(8)'!Q11</f>
      </c>
      <c r="E52" s="74">
        <f>'A(8)'!R11</f>
      </c>
      <c r="G52" s="95" t="s">
        <v>42</v>
      </c>
      <c r="H52" s="81"/>
    </row>
    <row r="53" spans="2:8" ht="12.75">
      <c r="B53" s="52">
        <f t="shared" si="2"/>
        <v>0</v>
      </c>
      <c r="C53" s="47">
        <f>'A(8)'!P12</f>
      </c>
      <c r="D53" s="76">
        <f>'A(8)'!Q12</f>
      </c>
      <c r="E53" s="74">
        <f>'A(8)'!R12</f>
      </c>
      <c r="G53" s="95" t="s">
        <v>57</v>
      </c>
      <c r="H53" s="81"/>
    </row>
    <row r="54" spans="2:8" ht="12.75">
      <c r="B54" s="52">
        <f t="shared" si="2"/>
        <v>0</v>
      </c>
      <c r="C54" s="47">
        <f>'A(8)'!P13</f>
      </c>
      <c r="D54" s="76">
        <f>'A(8)'!Q13</f>
      </c>
      <c r="E54" s="74">
        <f>'A(8)'!R13</f>
      </c>
      <c r="G54" s="95" t="s">
        <v>58</v>
      </c>
      <c r="H54" s="81"/>
    </row>
    <row r="55" spans="2:8" ht="12.75">
      <c r="B55" s="52">
        <f t="shared" si="2"/>
        <v>0</v>
      </c>
      <c r="C55" s="47">
        <f>'A(8)'!P14</f>
      </c>
      <c r="D55" s="76">
        <f>'A(8)'!Q14</f>
      </c>
      <c r="E55" s="74">
        <f>'A(8)'!R14</f>
      </c>
      <c r="G55" s="97" t="s">
        <v>43</v>
      </c>
      <c r="H55" s="43"/>
    </row>
    <row r="56" spans="2:8" ht="12.75">
      <c r="B56" s="52">
        <f t="shared" si="2"/>
        <v>0</v>
      </c>
      <c r="C56" s="47">
        <f>'A(8)'!P15</f>
      </c>
      <c r="D56" s="76">
        <f>'A(8)'!Q15</f>
      </c>
      <c r="E56" s="74">
        <f>'A(8)'!R15</f>
      </c>
      <c r="G56" s="97" t="s">
        <v>44</v>
      </c>
      <c r="H56" s="43"/>
    </row>
    <row r="57" spans="2:8" ht="12.75">
      <c r="B57" s="53">
        <f t="shared" si="2"/>
        <v>0</v>
      </c>
      <c r="C57" s="49">
        <f>'A(8)'!P16</f>
      </c>
      <c r="D57" s="77">
        <f>'A(8)'!Q16</f>
      </c>
      <c r="E57" s="75">
        <f>'A(8)'!R16</f>
      </c>
      <c r="G57" s="97" t="s">
        <v>45</v>
      </c>
      <c r="H57" s="43"/>
    </row>
  </sheetData>
  <sheetProtection sheet="1" objects="1" scenarios="1"/>
  <mergeCells count="14">
    <mergeCell ref="C46:E46"/>
    <mergeCell ref="C7:E7"/>
    <mergeCell ref="C19:E19"/>
    <mergeCell ref="C34:E34"/>
    <mergeCell ref="E1:H1"/>
    <mergeCell ref="G47:H50"/>
    <mergeCell ref="D49:E49"/>
    <mergeCell ref="C8:E8"/>
    <mergeCell ref="G8:H8"/>
    <mergeCell ref="C28:E28"/>
    <mergeCell ref="C30:E30"/>
    <mergeCell ref="C43:E43"/>
    <mergeCell ref="C45:E45"/>
    <mergeCell ref="C31:E31"/>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1:X329"/>
  <sheetViews>
    <sheetView showGridLines="0" showZeros="0" zoomScalePageLayoutView="0" workbookViewId="0" topLeftCell="A1">
      <selection activeCell="A1" sqref="A1"/>
    </sheetView>
  </sheetViews>
  <sheetFormatPr defaultColWidth="9.140625" defaultRowHeight="12.75"/>
  <cols>
    <col min="1" max="1" width="2.140625" style="0" customWidth="1"/>
    <col min="2" max="2" width="21.28125" style="43" customWidth="1"/>
    <col min="3" max="5" width="14.00390625" style="42" customWidth="1"/>
    <col min="6" max="7" width="8.421875" style="42" customWidth="1"/>
    <col min="8" max="8" width="2.421875" style="42" customWidth="1"/>
    <col min="9" max="10" width="8.7109375" style="0" customWidth="1"/>
    <col min="11" max="11" width="4.00390625" style="0" customWidth="1"/>
    <col min="12" max="14" width="14.140625" style="0" customWidth="1"/>
    <col min="15" max="16" width="9.28125" style="0" customWidth="1"/>
    <col min="17" max="17" width="21.140625" style="0" customWidth="1"/>
    <col min="18" max="46" width="9.28125" style="0" customWidth="1"/>
  </cols>
  <sheetData>
    <row r="1" spans="7:10" ht="12.75">
      <c r="G1" s="204">
        <f ca="1">NOW()</f>
        <v>42474.51413310185</v>
      </c>
      <c r="H1" s="204"/>
      <c r="I1" s="204"/>
      <c r="J1" s="204"/>
    </row>
    <row r="2" ht="42" customHeight="1">
      <c r="C2" s="79" t="s">
        <v>36</v>
      </c>
    </row>
    <row r="3" ht="12.75"/>
    <row r="4" ht="12.75"/>
    <row r="5" ht="18">
      <c r="B5" s="78" t="str">
        <f>VDV!C4</f>
        <v>Daily VDV Exposure</v>
      </c>
    </row>
    <row r="7" spans="2:5" s="47" customFormat="1" ht="12.75">
      <c r="B7" s="160"/>
      <c r="C7" s="222" t="str">
        <f>"Note: "&amp;IF(VDV!B7,"vibration values include k-factors","vibration values do not include k-factors")</f>
        <v>Note: vibration values do not include k-factors</v>
      </c>
      <c r="D7" s="223"/>
      <c r="E7" s="224"/>
    </row>
    <row r="8" spans="2:10" s="47" customFormat="1" ht="12.75">
      <c r="B8" s="91"/>
      <c r="C8" s="211" t="str">
        <f>VDV!C8</f>
        <v>Measured VDV</v>
      </c>
      <c r="D8" s="209"/>
      <c r="E8" s="210"/>
      <c r="F8" s="211" t="str">
        <f>VDV!F8</f>
        <v>Measurement time</v>
      </c>
      <c r="G8" s="210"/>
      <c r="I8" s="211" t="str">
        <f>VDV!I8</f>
        <v>Exposure time</v>
      </c>
      <c r="J8" s="210"/>
    </row>
    <row r="9" spans="2:10" s="47" customFormat="1" ht="12.75">
      <c r="B9" s="92" t="str">
        <f>VDV!B9</f>
        <v>Operation</v>
      </c>
      <c r="C9" s="55" t="str">
        <f>VDV!C9</f>
        <v>VDV x-axis</v>
      </c>
      <c r="D9" s="47" t="str">
        <f>VDV!D9</f>
        <v>VDV y-axis</v>
      </c>
      <c r="E9" s="48" t="str">
        <f>VDV!E9</f>
        <v>VDV z-axis</v>
      </c>
      <c r="F9" s="55"/>
      <c r="G9" s="48"/>
      <c r="I9" s="55"/>
      <c r="J9" s="48"/>
    </row>
    <row r="10" spans="2:10" s="47" customFormat="1" ht="14.25">
      <c r="B10" s="93" t="str">
        <f>VDV!B10</f>
        <v>description</v>
      </c>
      <c r="C10" s="56" t="s">
        <v>46</v>
      </c>
      <c r="D10" s="49" t="s">
        <v>46</v>
      </c>
      <c r="E10" s="50" t="s">
        <v>46</v>
      </c>
      <c r="F10" s="56" t="str">
        <f>VDV!F10</f>
        <v>hours</v>
      </c>
      <c r="G10" s="50" t="str">
        <f>VDV!G10</f>
        <v>mins</v>
      </c>
      <c r="I10" s="56" t="str">
        <f>VDV!I10</f>
        <v>hours</v>
      </c>
      <c r="J10" s="50" t="str">
        <f>VDV!J10</f>
        <v>mins</v>
      </c>
    </row>
    <row r="11" spans="2:15" s="47" customFormat="1" ht="12.75">
      <c r="B11" s="55">
        <f>VDV!B11</f>
        <v>0</v>
      </c>
      <c r="C11" s="55">
        <f>VDV!C11</f>
        <v>0</v>
      </c>
      <c r="D11" s="47">
        <f>VDV!D11</f>
        <v>0</v>
      </c>
      <c r="E11" s="48">
        <f>VDV!E11</f>
        <v>0</v>
      </c>
      <c r="F11" s="55">
        <f>VDV!F11</f>
        <v>0</v>
      </c>
      <c r="G11" s="48">
        <f>VDV!G11</f>
        <v>0</v>
      </c>
      <c r="I11" s="55">
        <f>VDV!I11</f>
        <v>0</v>
      </c>
      <c r="J11" s="48">
        <f>VDV!J11</f>
        <v>0</v>
      </c>
      <c r="O11" s="58"/>
    </row>
    <row r="12" spans="2:15" s="47" customFormat="1" ht="12.75">
      <c r="B12" s="55">
        <f>VDV!B12</f>
        <v>0</v>
      </c>
      <c r="C12" s="55">
        <f>VDV!C12</f>
        <v>0</v>
      </c>
      <c r="D12" s="47">
        <f>VDV!D12</f>
        <v>0</v>
      </c>
      <c r="E12" s="48">
        <f>VDV!E12</f>
        <v>0</v>
      </c>
      <c r="F12" s="55">
        <f>VDV!F12</f>
        <v>0</v>
      </c>
      <c r="G12" s="48">
        <f>VDV!G12</f>
        <v>0</v>
      </c>
      <c r="I12" s="55">
        <f>VDV!I12</f>
        <v>0</v>
      </c>
      <c r="J12" s="48">
        <f>VDV!J12</f>
        <v>0</v>
      </c>
      <c r="O12" s="58"/>
    </row>
    <row r="13" spans="2:15" s="47" customFormat="1" ht="12.75">
      <c r="B13" s="55">
        <f>VDV!B13</f>
        <v>0</v>
      </c>
      <c r="C13" s="55">
        <f>VDV!C13</f>
        <v>0</v>
      </c>
      <c r="D13" s="47">
        <f>VDV!D13</f>
        <v>0</v>
      </c>
      <c r="E13" s="48">
        <f>VDV!E13</f>
        <v>0</v>
      </c>
      <c r="F13" s="55">
        <f>VDV!F13</f>
        <v>0</v>
      </c>
      <c r="G13" s="48">
        <f>VDV!G13</f>
        <v>0</v>
      </c>
      <c r="I13" s="55">
        <f>VDV!I13</f>
        <v>0</v>
      </c>
      <c r="J13" s="48">
        <f>VDV!J13</f>
        <v>0</v>
      </c>
      <c r="O13" s="58"/>
    </row>
    <row r="14" spans="2:15" s="47" customFormat="1" ht="12.75">
      <c r="B14" s="55">
        <f>VDV!B14</f>
        <v>0</v>
      </c>
      <c r="C14" s="55">
        <f>VDV!C14</f>
        <v>0</v>
      </c>
      <c r="D14" s="47">
        <f>VDV!D14</f>
        <v>0</v>
      </c>
      <c r="E14" s="48">
        <f>VDV!E14</f>
        <v>0</v>
      </c>
      <c r="F14" s="55">
        <f>VDV!F14</f>
        <v>0</v>
      </c>
      <c r="G14" s="48">
        <f>VDV!G14</f>
        <v>0</v>
      </c>
      <c r="I14" s="55">
        <f>VDV!I14</f>
        <v>0</v>
      </c>
      <c r="J14" s="48">
        <f>VDV!J14</f>
        <v>0</v>
      </c>
      <c r="O14" s="58"/>
    </row>
    <row r="15" spans="2:15" s="47" customFormat="1" ht="12.75">
      <c r="B15" s="55">
        <f>VDV!B15</f>
        <v>0</v>
      </c>
      <c r="C15" s="55">
        <f>VDV!C15</f>
        <v>0</v>
      </c>
      <c r="D15" s="47">
        <f>VDV!D15</f>
        <v>0</v>
      </c>
      <c r="E15" s="48">
        <f>VDV!E15</f>
        <v>0</v>
      </c>
      <c r="F15" s="55">
        <f>VDV!F15</f>
        <v>0</v>
      </c>
      <c r="G15" s="48">
        <f>VDV!G15</f>
        <v>0</v>
      </c>
      <c r="I15" s="55">
        <f>VDV!I15</f>
        <v>0</v>
      </c>
      <c r="J15" s="48">
        <f>VDV!J15</f>
        <v>0</v>
      </c>
      <c r="O15" s="58"/>
    </row>
    <row r="16" spans="2:15" s="47" customFormat="1" ht="12.75">
      <c r="B16" s="56">
        <f>VDV!B16</f>
        <v>0</v>
      </c>
      <c r="C16" s="56">
        <f>VDV!C16</f>
        <v>0</v>
      </c>
      <c r="D16" s="49">
        <f>VDV!D16</f>
        <v>0</v>
      </c>
      <c r="E16" s="50">
        <f>VDV!E16</f>
        <v>0</v>
      </c>
      <c r="F16" s="56">
        <f>VDV!F16</f>
        <v>0</v>
      </c>
      <c r="G16" s="50">
        <f>VDV!G16</f>
        <v>0</v>
      </c>
      <c r="I16" s="56">
        <f>VDV!I16</f>
        <v>0</v>
      </c>
      <c r="J16" s="50">
        <f>VDV!J16</f>
        <v>0</v>
      </c>
      <c r="O16" s="58"/>
    </row>
    <row r="17" s="47" customFormat="1" ht="12.75"/>
    <row r="18" s="47" customFormat="1" ht="12.75">
      <c r="O18" s="58"/>
    </row>
    <row r="19" spans="3:15" s="47" customFormat="1" ht="12.75">
      <c r="C19" s="211" t="str">
        <f>VDV!L8</f>
        <v>Partial Daily VDV Exposures</v>
      </c>
      <c r="D19" s="209"/>
      <c r="E19" s="210"/>
      <c r="O19" s="58"/>
    </row>
    <row r="20" spans="3:15" s="47" customFormat="1" ht="12.75">
      <c r="C20" s="54" t="str">
        <f>VDV!L9</f>
        <v>VDV x-axis</v>
      </c>
      <c r="D20" s="45" t="str">
        <f>VDV!M9</f>
        <v>VDV y-axis</v>
      </c>
      <c r="E20" s="46" t="str">
        <f>VDV!N9</f>
        <v>VDV z-axis</v>
      </c>
      <c r="G20" s="95" t="s">
        <v>49</v>
      </c>
      <c r="H20" s="82"/>
      <c r="O20" s="58"/>
    </row>
    <row r="21" spans="2:8" ht="14.25">
      <c r="B21" s="80"/>
      <c r="C21" s="56" t="s">
        <v>46</v>
      </c>
      <c r="D21" s="49" t="s">
        <v>46</v>
      </c>
      <c r="E21" s="50" t="s">
        <v>46</v>
      </c>
      <c r="F21" s="47"/>
      <c r="G21" s="95" t="s">
        <v>59</v>
      </c>
      <c r="H21" s="82"/>
    </row>
    <row r="22" spans="2:24" ht="12.75">
      <c r="B22" s="80"/>
      <c r="C22" s="57">
        <f>VDV!L11</f>
        <v>0</v>
      </c>
      <c r="D22" s="58">
        <f>VDV!M11</f>
        <v>0</v>
      </c>
      <c r="E22" s="59">
        <f>VDV!N11</f>
        <v>0</v>
      </c>
      <c r="F22" s="58"/>
      <c r="G22" s="96"/>
      <c r="H22" s="82"/>
      <c r="R22" s="44"/>
      <c r="S22" s="44"/>
      <c r="T22" s="44"/>
      <c r="U22" s="44"/>
      <c r="V22" s="44"/>
      <c r="W22" s="44"/>
      <c r="X22" s="44"/>
    </row>
    <row r="23" spans="2:24" ht="12.75">
      <c r="B23" s="80"/>
      <c r="C23" s="57">
        <f>VDV!L12</f>
        <v>0</v>
      </c>
      <c r="D23" s="58">
        <f>VDV!M12</f>
        <v>0</v>
      </c>
      <c r="E23" s="59">
        <f>VDV!N12</f>
        <v>0</v>
      </c>
      <c r="F23" s="58"/>
      <c r="G23" s="95" t="s">
        <v>50</v>
      </c>
      <c r="H23" s="82"/>
      <c r="R23" s="44"/>
      <c r="S23" s="44"/>
      <c r="T23" s="44"/>
      <c r="U23" s="44"/>
      <c r="V23" s="44"/>
      <c r="W23" s="44"/>
      <c r="X23" s="44"/>
    </row>
    <row r="24" spans="2:8" ht="12.75">
      <c r="B24" s="80"/>
      <c r="C24" s="57">
        <f>VDV!L13</f>
        <v>0</v>
      </c>
      <c r="D24" s="58">
        <f>VDV!M13</f>
        <v>0</v>
      </c>
      <c r="E24" s="59">
        <f>VDV!N13</f>
        <v>0</v>
      </c>
      <c r="F24" s="58"/>
      <c r="G24" s="95" t="s">
        <v>60</v>
      </c>
      <c r="H24" s="82"/>
    </row>
    <row r="25" spans="2:8" ht="12.75">
      <c r="B25" s="80"/>
      <c r="C25" s="57">
        <f>VDV!L14</f>
        <v>0</v>
      </c>
      <c r="D25" s="58">
        <f>VDV!M14</f>
        <v>0</v>
      </c>
      <c r="E25" s="59">
        <f>VDV!N14</f>
        <v>0</v>
      </c>
      <c r="F25" s="58"/>
      <c r="G25" s="81"/>
      <c r="H25" s="82"/>
    </row>
    <row r="26" spans="2:8" ht="12.75">
      <c r="B26" s="80"/>
      <c r="C26" s="57">
        <f>VDV!L15</f>
        <v>0</v>
      </c>
      <c r="D26" s="58">
        <f>VDV!M15</f>
        <v>0</v>
      </c>
      <c r="E26" s="59">
        <f>VDV!N15</f>
        <v>0</v>
      </c>
      <c r="F26" s="58"/>
      <c r="G26" s="81"/>
      <c r="H26" s="83"/>
    </row>
    <row r="27" spans="2:8" ht="12.75">
      <c r="B27" s="80"/>
      <c r="C27" s="40">
        <f>VDV!L16</f>
        <v>0</v>
      </c>
      <c r="D27" s="60">
        <f>VDV!M16</f>
        <v>0</v>
      </c>
      <c r="E27" s="61">
        <f>VDV!N16</f>
        <v>0</v>
      </c>
      <c r="F27" s="58"/>
      <c r="G27" s="47"/>
      <c r="H27" s="47"/>
    </row>
    <row r="28" spans="2:8" ht="12.75">
      <c r="B28" s="80"/>
      <c r="C28" s="207" t="str">
        <f>VDV!L17</f>
        <v>Total VDV exposures</v>
      </c>
      <c r="D28" s="215"/>
      <c r="E28" s="208"/>
      <c r="F28" s="47"/>
      <c r="G28" s="86"/>
      <c r="H28" s="86"/>
    </row>
    <row r="29" spans="2:8" ht="12.75">
      <c r="B29" s="80"/>
      <c r="C29" s="62">
        <f>VDV!L18</f>
        <v>0</v>
      </c>
      <c r="D29" s="63">
        <f>VDV!M18</f>
        <v>0</v>
      </c>
      <c r="E29" s="64">
        <f>VDV!N18</f>
        <v>0</v>
      </c>
      <c r="F29" s="58"/>
      <c r="G29" s="86"/>
      <c r="H29" s="86"/>
    </row>
    <row r="30" spans="2:8" ht="14.25">
      <c r="B30" s="80"/>
      <c r="C30" s="232" t="s">
        <v>48</v>
      </c>
      <c r="D30" s="233"/>
      <c r="E30" s="234"/>
      <c r="F30" s="47"/>
      <c r="G30" s="86"/>
      <c r="H30" s="86"/>
    </row>
    <row r="31" spans="2:8" ht="12.75">
      <c r="B31" s="80"/>
      <c r="C31" s="229">
        <f>VDV!L20</f>
        <v>0</v>
      </c>
      <c r="D31" s="230"/>
      <c r="E31" s="231"/>
      <c r="F31" s="58"/>
      <c r="G31" s="86"/>
      <c r="H31" s="86"/>
    </row>
    <row r="32" spans="2:8" ht="12.75">
      <c r="B32" s="80"/>
      <c r="C32" s="87"/>
      <c r="D32" s="87"/>
      <c r="E32" s="87"/>
      <c r="F32" s="87"/>
      <c r="G32" s="88"/>
      <c r="H32" s="88"/>
    </row>
    <row r="33" spans="2:8" ht="12.75">
      <c r="B33" s="80"/>
      <c r="C33" s="47"/>
      <c r="D33" s="47"/>
      <c r="E33" s="47"/>
      <c r="F33" s="87"/>
      <c r="G33" s="88"/>
      <c r="H33" s="88"/>
    </row>
    <row r="34" spans="2:9" ht="12.75">
      <c r="B34" s="80"/>
      <c r="C34" s="91" t="str">
        <f>VDV!O9</f>
        <v>Highest</v>
      </c>
      <c r="D34" s="211" t="str">
        <f>VDV!P9</f>
        <v>Time (hh:mm) to  reach</v>
      </c>
      <c r="E34" s="210"/>
      <c r="F34" s="89"/>
      <c r="G34" s="95" t="s">
        <v>42</v>
      </c>
      <c r="H34" s="82"/>
      <c r="I34" s="44"/>
    </row>
    <row r="35" spans="2:9" ht="14.25" customHeight="1">
      <c r="B35" s="80"/>
      <c r="C35" s="93" t="str">
        <f>VDV!O10</f>
        <v>Axis</v>
      </c>
      <c r="D35" s="212" t="s">
        <v>47</v>
      </c>
      <c r="E35" s="214"/>
      <c r="F35" s="89"/>
      <c r="G35" s="95" t="s">
        <v>61</v>
      </c>
      <c r="H35" s="82"/>
      <c r="I35" s="44"/>
    </row>
    <row r="36" spans="2:9" ht="12.75">
      <c r="B36" s="80"/>
      <c r="C36" s="92">
        <f>VDV!O11</f>
      </c>
      <c r="D36" s="225">
        <f>VDV!P11</f>
      </c>
      <c r="E36" s="226"/>
      <c r="F36" s="89"/>
      <c r="G36" s="95"/>
      <c r="H36" s="82"/>
      <c r="I36" s="44"/>
    </row>
    <row r="37" spans="2:9" ht="12.75">
      <c r="B37" s="80"/>
      <c r="C37" s="92">
        <f>VDV!O12</f>
      </c>
      <c r="D37" s="225">
        <f>VDV!P12</f>
      </c>
      <c r="E37" s="226"/>
      <c r="F37" s="89"/>
      <c r="G37" s="97" t="s">
        <v>43</v>
      </c>
      <c r="H37" s="82"/>
      <c r="I37" s="44"/>
    </row>
    <row r="38" spans="2:9" ht="12.75">
      <c r="B38" s="80"/>
      <c r="C38" s="92">
        <f>VDV!O13</f>
      </c>
      <c r="D38" s="225">
        <f>VDV!P13</f>
      </c>
      <c r="E38" s="226"/>
      <c r="F38" s="89"/>
      <c r="G38" s="97" t="s">
        <v>52</v>
      </c>
      <c r="H38" s="82"/>
      <c r="I38" s="44"/>
    </row>
    <row r="39" spans="2:9" ht="12.75">
      <c r="B39" s="80"/>
      <c r="C39" s="92">
        <f>VDV!O14</f>
      </c>
      <c r="D39" s="225">
        <f>VDV!P14</f>
      </c>
      <c r="E39" s="226"/>
      <c r="F39" s="89"/>
      <c r="G39" s="97" t="s">
        <v>51</v>
      </c>
      <c r="H39" s="82"/>
      <c r="I39" s="44"/>
    </row>
    <row r="40" spans="2:9" ht="12.75">
      <c r="B40" s="80"/>
      <c r="C40" s="92">
        <f>VDV!O15</f>
      </c>
      <c r="D40" s="225">
        <f>VDV!P15</f>
      </c>
      <c r="E40" s="226"/>
      <c r="F40" s="89"/>
      <c r="H40" s="83"/>
      <c r="I40" s="44"/>
    </row>
    <row r="41" spans="2:8" ht="12.75">
      <c r="B41" s="80"/>
      <c r="C41" s="93">
        <f>VDV!O16</f>
      </c>
      <c r="D41" s="227">
        <f>VDV!P16</f>
      </c>
      <c r="E41" s="228"/>
      <c r="F41" s="87"/>
      <c r="H41" s="47"/>
    </row>
    <row r="42" spans="2:8" ht="12.75">
      <c r="B42" s="80"/>
      <c r="C42" s="235"/>
      <c r="D42" s="235"/>
      <c r="E42" s="235"/>
      <c r="F42" s="87"/>
      <c r="G42" s="88"/>
      <c r="H42" s="88"/>
    </row>
    <row r="43" spans="2:8" ht="12.75">
      <c r="B43" s="80"/>
      <c r="C43" s="67"/>
      <c r="D43" s="67"/>
      <c r="E43" s="67"/>
      <c r="F43" s="87"/>
      <c r="G43" s="88"/>
      <c r="H43" s="88"/>
    </row>
    <row r="44" spans="2:8" ht="12.75">
      <c r="B44" s="80"/>
      <c r="C44" s="235"/>
      <c r="D44" s="235"/>
      <c r="E44" s="235"/>
      <c r="F44" s="87"/>
      <c r="G44" s="88"/>
      <c r="H44" s="88"/>
    </row>
    <row r="45" spans="2:8" ht="12.75">
      <c r="B45" s="80"/>
      <c r="C45" s="236"/>
      <c r="D45" s="236"/>
      <c r="E45" s="236"/>
      <c r="F45" s="87"/>
      <c r="G45" s="88"/>
      <c r="H45" s="88"/>
    </row>
    <row r="46" spans="2:8" ht="12.75">
      <c r="B46" s="80"/>
      <c r="C46" s="47"/>
      <c r="D46" s="47"/>
      <c r="E46" s="47"/>
      <c r="F46" s="47"/>
      <c r="G46" s="86"/>
      <c r="H46" s="86"/>
    </row>
    <row r="47" spans="2:8" ht="12.75">
      <c r="B47" s="80"/>
      <c r="C47" s="47"/>
      <c r="D47" s="47"/>
      <c r="E47" s="47"/>
      <c r="F47" s="47"/>
      <c r="G47" s="86"/>
      <c r="H47" s="86"/>
    </row>
    <row r="48" spans="2:8" ht="12.75">
      <c r="B48" s="80"/>
      <c r="C48" s="87"/>
      <c r="D48" s="235"/>
      <c r="E48" s="235"/>
      <c r="F48" s="47"/>
      <c r="G48" s="47"/>
      <c r="H48" s="47"/>
    </row>
    <row r="49" spans="2:8" ht="12.75">
      <c r="B49" s="80"/>
      <c r="C49" s="47"/>
      <c r="D49" s="47"/>
      <c r="E49" s="47"/>
      <c r="F49" s="47"/>
      <c r="G49" s="85"/>
      <c r="H49" s="85"/>
    </row>
    <row r="50" spans="2:8" ht="12.75">
      <c r="B50" s="80"/>
      <c r="C50" s="47"/>
      <c r="D50" s="47"/>
      <c r="E50" s="47"/>
      <c r="F50" s="47"/>
      <c r="G50" s="85"/>
      <c r="H50" s="85"/>
    </row>
    <row r="51" spans="2:8" ht="12.75">
      <c r="B51" s="80"/>
      <c r="C51" s="47"/>
      <c r="D51" s="73"/>
      <c r="E51" s="73"/>
      <c r="F51" s="47"/>
      <c r="G51" s="85"/>
      <c r="H51" s="85"/>
    </row>
    <row r="52" spans="2:8" ht="12.75">
      <c r="B52" s="80"/>
      <c r="C52" s="47"/>
      <c r="D52" s="73"/>
      <c r="E52" s="73"/>
      <c r="F52" s="47"/>
      <c r="G52" s="85"/>
      <c r="H52" s="85"/>
    </row>
    <row r="53" spans="2:8" ht="12.75">
      <c r="B53" s="80"/>
      <c r="C53" s="47"/>
      <c r="D53" s="73"/>
      <c r="E53" s="73"/>
      <c r="F53" s="47"/>
      <c r="G53" s="85"/>
      <c r="H53" s="85"/>
    </row>
    <row r="54" spans="2:8" ht="12.75">
      <c r="B54" s="80"/>
      <c r="C54" s="47"/>
      <c r="D54" s="73"/>
      <c r="E54" s="73"/>
      <c r="F54" s="47"/>
      <c r="G54" s="90"/>
      <c r="H54" s="80"/>
    </row>
    <row r="55" spans="2:8" ht="12.75">
      <c r="B55" s="80"/>
      <c r="C55" s="47"/>
      <c r="D55" s="73"/>
      <c r="E55" s="73"/>
      <c r="F55" s="47"/>
      <c r="G55" s="90"/>
      <c r="H55" s="80"/>
    </row>
    <row r="56" spans="2:8" ht="12.75">
      <c r="B56" s="80"/>
      <c r="C56" s="47"/>
      <c r="D56" s="73"/>
      <c r="E56" s="73"/>
      <c r="F56" s="47"/>
      <c r="G56" s="90"/>
      <c r="H56" s="80"/>
    </row>
    <row r="57" spans="2:8" ht="12.75">
      <c r="B57" s="80"/>
      <c r="C57" s="47"/>
      <c r="D57" s="47"/>
      <c r="E57" s="47"/>
      <c r="F57" s="47"/>
      <c r="G57" s="47"/>
      <c r="H57" s="47"/>
    </row>
    <row r="58" spans="2:8" ht="12.75">
      <c r="B58" s="80"/>
      <c r="C58" s="47"/>
      <c r="D58" s="47"/>
      <c r="E58" s="47"/>
      <c r="F58" s="47"/>
      <c r="G58" s="47"/>
      <c r="H58" s="47"/>
    </row>
    <row r="59" spans="2:8" ht="12.75">
      <c r="B59" s="80"/>
      <c r="C59" s="47"/>
      <c r="D59" s="47"/>
      <c r="E59" s="47"/>
      <c r="F59" s="47"/>
      <c r="G59" s="47"/>
      <c r="H59" s="47"/>
    </row>
    <row r="60" spans="2:8" ht="12.75">
      <c r="B60" s="80"/>
      <c r="C60" s="47"/>
      <c r="D60" s="47"/>
      <c r="E60" s="47"/>
      <c r="F60" s="47"/>
      <c r="G60" s="47"/>
      <c r="H60" s="47"/>
    </row>
    <row r="61" spans="2:8" ht="12.75">
      <c r="B61" s="80"/>
      <c r="C61" s="47"/>
      <c r="D61" s="47"/>
      <c r="E61" s="47"/>
      <c r="F61" s="47"/>
      <c r="G61" s="47"/>
      <c r="H61" s="47"/>
    </row>
    <row r="62" spans="2:8" ht="12.75">
      <c r="B62" s="80"/>
      <c r="C62" s="47"/>
      <c r="D62" s="47"/>
      <c r="E62" s="47"/>
      <c r="F62" s="47"/>
      <c r="G62" s="47"/>
      <c r="H62" s="47"/>
    </row>
    <row r="63" spans="2:8" ht="12.75">
      <c r="B63" s="80"/>
      <c r="C63" s="47"/>
      <c r="D63" s="47"/>
      <c r="E63" s="47"/>
      <c r="F63" s="47"/>
      <c r="G63" s="47"/>
      <c r="H63" s="47"/>
    </row>
    <row r="64" spans="2:8" ht="12.75">
      <c r="B64" s="80"/>
      <c r="C64" s="47"/>
      <c r="D64" s="47"/>
      <c r="E64" s="47"/>
      <c r="F64" s="47"/>
      <c r="G64" s="47"/>
      <c r="H64" s="47"/>
    </row>
    <row r="65" spans="2:8" ht="12.75">
      <c r="B65" s="80"/>
      <c r="C65" s="47"/>
      <c r="D65" s="47"/>
      <c r="E65" s="47"/>
      <c r="F65" s="47"/>
      <c r="G65" s="47"/>
      <c r="H65" s="47"/>
    </row>
    <row r="66" spans="2:8" ht="12.75">
      <c r="B66" s="80"/>
      <c r="C66" s="47"/>
      <c r="D66" s="47"/>
      <c r="E66" s="47"/>
      <c r="F66" s="47"/>
      <c r="G66" s="47"/>
      <c r="H66" s="47"/>
    </row>
    <row r="67" spans="2:8" ht="12.75">
      <c r="B67" s="80"/>
      <c r="C67" s="47"/>
      <c r="D67" s="47"/>
      <c r="E67" s="47"/>
      <c r="F67" s="47"/>
      <c r="G67" s="47"/>
      <c r="H67" s="47"/>
    </row>
    <row r="68" spans="2:8" ht="12.75">
      <c r="B68" s="80"/>
      <c r="C68" s="47"/>
      <c r="D68" s="47"/>
      <c r="E68" s="47"/>
      <c r="F68" s="47"/>
      <c r="G68" s="47"/>
      <c r="H68" s="47"/>
    </row>
    <row r="69" spans="2:8" ht="12.75">
      <c r="B69" s="80"/>
      <c r="C69" s="47"/>
      <c r="D69" s="47"/>
      <c r="E69" s="47"/>
      <c r="F69" s="47"/>
      <c r="G69" s="47"/>
      <c r="H69" s="47"/>
    </row>
    <row r="70" spans="2:8" ht="12.75">
      <c r="B70" s="80"/>
      <c r="C70" s="47"/>
      <c r="D70" s="47"/>
      <c r="E70" s="47"/>
      <c r="F70" s="47"/>
      <c r="G70" s="47"/>
      <c r="H70" s="47"/>
    </row>
    <row r="71" spans="2:8" ht="12.75">
      <c r="B71" s="80"/>
      <c r="C71" s="47"/>
      <c r="D71" s="47"/>
      <c r="E71" s="47"/>
      <c r="F71" s="47"/>
      <c r="G71" s="47"/>
      <c r="H71" s="47"/>
    </row>
    <row r="72" spans="2:8" ht="12.75">
      <c r="B72" s="80"/>
      <c r="C72" s="47"/>
      <c r="D72" s="47"/>
      <c r="E72" s="47"/>
      <c r="F72" s="47"/>
      <c r="G72" s="47"/>
      <c r="H72" s="47"/>
    </row>
    <row r="73" spans="2:8" ht="12.75">
      <c r="B73" s="80"/>
      <c r="C73" s="47"/>
      <c r="D73" s="47"/>
      <c r="E73" s="47"/>
      <c r="F73" s="47"/>
      <c r="G73" s="47"/>
      <c r="H73" s="47"/>
    </row>
    <row r="74" spans="2:8" ht="12.75">
      <c r="B74" s="80"/>
      <c r="C74" s="47"/>
      <c r="D74" s="47"/>
      <c r="E74" s="47"/>
      <c r="F74" s="47"/>
      <c r="G74" s="47"/>
      <c r="H74" s="47"/>
    </row>
    <row r="75" spans="2:8" ht="12.75">
      <c r="B75" s="80"/>
      <c r="C75" s="47"/>
      <c r="D75" s="47"/>
      <c r="E75" s="47"/>
      <c r="F75" s="47"/>
      <c r="G75" s="47"/>
      <c r="H75" s="47"/>
    </row>
    <row r="76" spans="2:8" ht="12.75">
      <c r="B76" s="80"/>
      <c r="C76" s="47"/>
      <c r="D76" s="47"/>
      <c r="E76" s="47"/>
      <c r="F76" s="47"/>
      <c r="G76" s="47"/>
      <c r="H76" s="47"/>
    </row>
    <row r="77" spans="2:8" ht="12.75">
      <c r="B77" s="80"/>
      <c r="C77" s="47"/>
      <c r="D77" s="47"/>
      <c r="E77" s="47"/>
      <c r="F77" s="47"/>
      <c r="G77" s="47"/>
      <c r="H77" s="47"/>
    </row>
    <row r="78" spans="2:8" ht="12.75">
      <c r="B78" s="80"/>
      <c r="C78" s="47"/>
      <c r="D78" s="47"/>
      <c r="E78" s="47"/>
      <c r="F78" s="47"/>
      <c r="G78" s="47"/>
      <c r="H78" s="47"/>
    </row>
    <row r="79" spans="2:8" ht="12.75">
      <c r="B79" s="80"/>
      <c r="C79" s="47"/>
      <c r="D79" s="47"/>
      <c r="E79" s="47"/>
      <c r="F79" s="47"/>
      <c r="G79" s="47"/>
      <c r="H79" s="47"/>
    </row>
    <row r="80" spans="2:8" ht="12.75">
      <c r="B80" s="80"/>
      <c r="C80" s="47"/>
      <c r="D80" s="47"/>
      <c r="E80" s="47"/>
      <c r="F80" s="47"/>
      <c r="G80" s="47"/>
      <c r="H80" s="47"/>
    </row>
    <row r="81" spans="2:8" ht="12.75">
      <c r="B81" s="80"/>
      <c r="C81" s="47"/>
      <c r="D81" s="47"/>
      <c r="E81" s="47"/>
      <c r="F81" s="47"/>
      <c r="G81" s="47"/>
      <c r="H81" s="47"/>
    </row>
    <row r="82" spans="2:8" ht="12.75">
      <c r="B82" s="80"/>
      <c r="C82" s="47"/>
      <c r="D82" s="47"/>
      <c r="E82" s="47"/>
      <c r="F82" s="47"/>
      <c r="G82" s="47"/>
      <c r="H82" s="47"/>
    </row>
    <row r="83" spans="2:8" ht="12.75">
      <c r="B83" s="80"/>
      <c r="C83" s="47"/>
      <c r="D83" s="47"/>
      <c r="E83" s="47"/>
      <c r="F83" s="47"/>
      <c r="G83" s="47"/>
      <c r="H83" s="47"/>
    </row>
    <row r="84" spans="2:8" ht="12.75">
      <c r="B84" s="80"/>
      <c r="C84" s="47"/>
      <c r="D84" s="47"/>
      <c r="E84" s="47"/>
      <c r="F84" s="47"/>
      <c r="G84" s="47"/>
      <c r="H84" s="47"/>
    </row>
    <row r="85" spans="2:8" ht="12.75">
      <c r="B85" s="80"/>
      <c r="C85" s="47"/>
      <c r="D85" s="47"/>
      <c r="E85" s="47"/>
      <c r="F85" s="47"/>
      <c r="G85" s="47"/>
      <c r="H85" s="47"/>
    </row>
    <row r="86" spans="2:8" ht="12.75">
      <c r="B86" s="80"/>
      <c r="C86" s="47"/>
      <c r="D86" s="47"/>
      <c r="E86" s="47"/>
      <c r="F86" s="47"/>
      <c r="G86" s="47"/>
      <c r="H86" s="47"/>
    </row>
    <row r="87" spans="2:8" ht="12.75">
      <c r="B87" s="80"/>
      <c r="C87" s="47"/>
      <c r="D87" s="47"/>
      <c r="E87" s="47"/>
      <c r="F87" s="47"/>
      <c r="G87" s="47"/>
      <c r="H87" s="47"/>
    </row>
    <row r="88" spans="2:8" ht="12.75">
      <c r="B88" s="80"/>
      <c r="C88" s="47"/>
      <c r="D88" s="47"/>
      <c r="E88" s="47"/>
      <c r="F88" s="47"/>
      <c r="G88" s="47"/>
      <c r="H88" s="47"/>
    </row>
    <row r="89" spans="2:8" ht="12.75">
      <c r="B89" s="80"/>
      <c r="C89" s="47"/>
      <c r="D89" s="47"/>
      <c r="E89" s="47"/>
      <c r="F89" s="47"/>
      <c r="G89" s="47"/>
      <c r="H89" s="47"/>
    </row>
    <row r="90" spans="2:8" ht="12.75">
      <c r="B90" s="80"/>
      <c r="C90" s="47"/>
      <c r="D90" s="47"/>
      <c r="E90" s="47"/>
      <c r="F90" s="47"/>
      <c r="G90" s="47"/>
      <c r="H90" s="47"/>
    </row>
    <row r="91" spans="2:8" ht="12.75">
      <c r="B91" s="80"/>
      <c r="C91" s="47"/>
      <c r="D91" s="47"/>
      <c r="E91" s="47"/>
      <c r="F91" s="47"/>
      <c r="G91" s="47"/>
      <c r="H91" s="47"/>
    </row>
    <row r="92" spans="2:8" ht="12.75">
      <c r="B92" s="80"/>
      <c r="C92" s="47"/>
      <c r="D92" s="47"/>
      <c r="E92" s="47"/>
      <c r="F92" s="47"/>
      <c r="G92" s="47"/>
      <c r="H92" s="47"/>
    </row>
    <row r="93" spans="2:8" ht="12.75">
      <c r="B93" s="80"/>
      <c r="C93" s="47"/>
      <c r="D93" s="47"/>
      <c r="E93" s="47"/>
      <c r="F93" s="47"/>
      <c r="G93" s="47"/>
      <c r="H93" s="47"/>
    </row>
    <row r="94" spans="2:8" ht="12.75">
      <c r="B94" s="80"/>
      <c r="C94" s="47"/>
      <c r="D94" s="47"/>
      <c r="E94" s="47"/>
      <c r="F94" s="47"/>
      <c r="G94" s="47"/>
      <c r="H94" s="47"/>
    </row>
    <row r="95" spans="2:8" ht="12.75">
      <c r="B95" s="80"/>
      <c r="C95" s="47"/>
      <c r="D95" s="47"/>
      <c r="E95" s="47"/>
      <c r="F95" s="47"/>
      <c r="G95" s="47"/>
      <c r="H95" s="47"/>
    </row>
    <row r="96" spans="2:8" ht="12.75">
      <c r="B96" s="80"/>
      <c r="C96" s="47"/>
      <c r="D96" s="47"/>
      <c r="E96" s="47"/>
      <c r="F96" s="47"/>
      <c r="G96" s="47"/>
      <c r="H96" s="47"/>
    </row>
    <row r="97" spans="2:8" ht="12.75">
      <c r="B97" s="80"/>
      <c r="C97" s="47"/>
      <c r="D97" s="47"/>
      <c r="E97" s="47"/>
      <c r="F97" s="47"/>
      <c r="G97" s="47"/>
      <c r="H97" s="47"/>
    </row>
    <row r="98" spans="2:8" ht="12.75">
      <c r="B98" s="80"/>
      <c r="C98" s="47"/>
      <c r="D98" s="47"/>
      <c r="E98" s="47"/>
      <c r="F98" s="47"/>
      <c r="G98" s="47"/>
      <c r="H98" s="47"/>
    </row>
    <row r="99" spans="2:8" ht="12.75">
      <c r="B99" s="80"/>
      <c r="C99" s="47"/>
      <c r="D99" s="47"/>
      <c r="E99" s="47"/>
      <c r="F99" s="47"/>
      <c r="G99" s="47"/>
      <c r="H99" s="47"/>
    </row>
    <row r="100" spans="2:8" ht="12.75">
      <c r="B100" s="80"/>
      <c r="C100" s="47"/>
      <c r="D100" s="47"/>
      <c r="E100" s="47"/>
      <c r="F100" s="47"/>
      <c r="G100" s="47"/>
      <c r="H100" s="47"/>
    </row>
    <row r="101" spans="2:8" ht="12.75">
      <c r="B101" s="80"/>
      <c r="C101" s="47"/>
      <c r="D101" s="47"/>
      <c r="E101" s="47"/>
      <c r="F101" s="47"/>
      <c r="G101" s="47"/>
      <c r="H101" s="47"/>
    </row>
    <row r="102" spans="2:8" ht="12.75">
      <c r="B102" s="80"/>
      <c r="C102" s="47"/>
      <c r="D102" s="47"/>
      <c r="E102" s="47"/>
      <c r="F102" s="47"/>
      <c r="G102" s="47"/>
      <c r="H102" s="47"/>
    </row>
    <row r="103" spans="2:8" ht="12.75">
      <c r="B103" s="80"/>
      <c r="C103" s="47"/>
      <c r="D103" s="47"/>
      <c r="E103" s="47"/>
      <c r="F103" s="47"/>
      <c r="G103" s="47"/>
      <c r="H103" s="47"/>
    </row>
    <row r="104" spans="2:8" ht="12.75">
      <c r="B104" s="80"/>
      <c r="C104" s="47"/>
      <c r="D104" s="47"/>
      <c r="E104" s="47"/>
      <c r="F104" s="47"/>
      <c r="G104" s="47"/>
      <c r="H104" s="47"/>
    </row>
    <row r="105" spans="2:8" ht="12.75">
      <c r="B105" s="80"/>
      <c r="C105" s="47"/>
      <c r="D105" s="47"/>
      <c r="E105" s="47"/>
      <c r="F105" s="47"/>
      <c r="G105" s="47"/>
      <c r="H105" s="47"/>
    </row>
    <row r="106" spans="2:8" ht="12.75">
      <c r="B106" s="80"/>
      <c r="C106" s="47"/>
      <c r="D106" s="47"/>
      <c r="E106" s="47"/>
      <c r="F106" s="47"/>
      <c r="G106" s="47"/>
      <c r="H106" s="47"/>
    </row>
    <row r="107" spans="2:8" ht="12.75">
      <c r="B107" s="80"/>
      <c r="C107" s="47"/>
      <c r="D107" s="47"/>
      <c r="E107" s="47"/>
      <c r="F107" s="47"/>
      <c r="G107" s="47"/>
      <c r="H107" s="47"/>
    </row>
    <row r="108" spans="2:8" ht="12.75">
      <c r="B108" s="80"/>
      <c r="C108" s="47"/>
      <c r="D108" s="47"/>
      <c r="E108" s="47"/>
      <c r="F108" s="47"/>
      <c r="G108" s="47"/>
      <c r="H108" s="47"/>
    </row>
    <row r="109" spans="2:8" ht="12.75">
      <c r="B109" s="80"/>
      <c r="C109" s="47"/>
      <c r="D109" s="47"/>
      <c r="E109" s="47"/>
      <c r="F109" s="47"/>
      <c r="G109" s="47"/>
      <c r="H109" s="47"/>
    </row>
    <row r="110" spans="2:8" ht="12.75">
      <c r="B110" s="80"/>
      <c r="C110" s="47"/>
      <c r="D110" s="47"/>
      <c r="E110" s="47"/>
      <c r="F110" s="47"/>
      <c r="G110" s="47"/>
      <c r="H110" s="47"/>
    </row>
    <row r="111" spans="2:8" ht="12.75">
      <c r="B111" s="80"/>
      <c r="C111" s="47"/>
      <c r="D111" s="47"/>
      <c r="E111" s="47"/>
      <c r="F111" s="47"/>
      <c r="G111" s="47"/>
      <c r="H111" s="47"/>
    </row>
    <row r="112" spans="2:8" ht="12.75">
      <c r="B112" s="80"/>
      <c r="C112" s="47"/>
      <c r="D112" s="47"/>
      <c r="E112" s="47"/>
      <c r="F112" s="47"/>
      <c r="G112" s="47"/>
      <c r="H112" s="47"/>
    </row>
    <row r="113" spans="2:8" ht="12.75">
      <c r="B113" s="80"/>
      <c r="C113" s="47"/>
      <c r="D113" s="47"/>
      <c r="E113" s="47"/>
      <c r="F113" s="47"/>
      <c r="G113" s="47"/>
      <c r="H113" s="47"/>
    </row>
    <row r="114" spans="2:8" ht="12.75">
      <c r="B114" s="80"/>
      <c r="C114" s="47"/>
      <c r="D114" s="47"/>
      <c r="E114" s="47"/>
      <c r="F114" s="47"/>
      <c r="G114" s="47"/>
      <c r="H114" s="47"/>
    </row>
    <row r="115" spans="2:8" ht="12.75">
      <c r="B115" s="80"/>
      <c r="C115" s="47"/>
      <c r="D115" s="47"/>
      <c r="E115" s="47"/>
      <c r="F115" s="47"/>
      <c r="G115" s="47"/>
      <c r="H115" s="47"/>
    </row>
    <row r="116" spans="2:8" ht="12.75">
      <c r="B116" s="80"/>
      <c r="C116" s="47"/>
      <c r="D116" s="47"/>
      <c r="E116" s="47"/>
      <c r="F116" s="47"/>
      <c r="G116" s="47"/>
      <c r="H116" s="47"/>
    </row>
    <row r="117" spans="2:8" ht="12.75">
      <c r="B117" s="80"/>
      <c r="C117" s="47"/>
      <c r="D117" s="47"/>
      <c r="E117" s="47"/>
      <c r="F117" s="47"/>
      <c r="G117" s="47"/>
      <c r="H117" s="47"/>
    </row>
    <row r="118" spans="2:8" ht="12.75">
      <c r="B118" s="80"/>
      <c r="C118" s="47"/>
      <c r="D118" s="47"/>
      <c r="E118" s="47"/>
      <c r="F118" s="47"/>
      <c r="G118" s="47"/>
      <c r="H118" s="47"/>
    </row>
    <row r="119" spans="2:8" ht="12.75">
      <c r="B119" s="80"/>
      <c r="C119" s="47"/>
      <c r="D119" s="47"/>
      <c r="E119" s="47"/>
      <c r="F119" s="47"/>
      <c r="G119" s="47"/>
      <c r="H119" s="47"/>
    </row>
    <row r="120" spans="2:8" ht="12.75">
      <c r="B120" s="80"/>
      <c r="C120" s="47"/>
      <c r="D120" s="47"/>
      <c r="E120" s="47"/>
      <c r="F120" s="47"/>
      <c r="G120" s="47"/>
      <c r="H120" s="47"/>
    </row>
    <row r="121" spans="2:8" ht="12.75">
      <c r="B121" s="80"/>
      <c r="C121" s="47"/>
      <c r="D121" s="47"/>
      <c r="E121" s="47"/>
      <c r="F121" s="47"/>
      <c r="G121" s="47"/>
      <c r="H121" s="47"/>
    </row>
    <row r="122" spans="2:8" ht="12.75">
      <c r="B122" s="80"/>
      <c r="C122" s="47"/>
      <c r="D122" s="47"/>
      <c r="E122" s="47"/>
      <c r="F122" s="47"/>
      <c r="G122" s="47"/>
      <c r="H122" s="47"/>
    </row>
    <row r="123" spans="2:8" ht="12.75">
      <c r="B123" s="80"/>
      <c r="C123" s="47"/>
      <c r="D123" s="47"/>
      <c r="E123" s="47"/>
      <c r="F123" s="47"/>
      <c r="G123" s="47"/>
      <c r="H123" s="47"/>
    </row>
    <row r="124" spans="2:8" ht="12.75">
      <c r="B124" s="80"/>
      <c r="C124" s="47"/>
      <c r="D124" s="47"/>
      <c r="E124" s="47"/>
      <c r="F124" s="47"/>
      <c r="G124" s="47"/>
      <c r="H124" s="47"/>
    </row>
    <row r="125" spans="2:8" ht="12.75">
      <c r="B125" s="80"/>
      <c r="C125" s="47"/>
      <c r="D125" s="47"/>
      <c r="E125" s="47"/>
      <c r="F125" s="47"/>
      <c r="G125" s="47"/>
      <c r="H125" s="47"/>
    </row>
    <row r="126" spans="2:8" ht="12.75">
      <c r="B126" s="80"/>
      <c r="C126" s="47"/>
      <c r="D126" s="47"/>
      <c r="E126" s="47"/>
      <c r="F126" s="47"/>
      <c r="G126" s="47"/>
      <c r="H126" s="47"/>
    </row>
    <row r="127" spans="2:8" ht="12.75">
      <c r="B127" s="80"/>
      <c r="C127" s="47"/>
      <c r="D127" s="47"/>
      <c r="E127" s="47"/>
      <c r="F127" s="47"/>
      <c r="G127" s="47"/>
      <c r="H127" s="47"/>
    </row>
    <row r="128" spans="2:8" ht="12.75">
      <c r="B128" s="80"/>
      <c r="C128" s="47"/>
      <c r="D128" s="47"/>
      <c r="E128" s="47"/>
      <c r="F128" s="47"/>
      <c r="G128" s="47"/>
      <c r="H128" s="47"/>
    </row>
    <row r="129" spans="2:8" ht="12.75">
      <c r="B129" s="80"/>
      <c r="C129" s="47"/>
      <c r="D129" s="47"/>
      <c r="E129" s="47"/>
      <c r="F129" s="47"/>
      <c r="G129" s="47"/>
      <c r="H129" s="47"/>
    </row>
    <row r="130" spans="2:8" ht="12.75">
      <c r="B130" s="80"/>
      <c r="C130" s="47"/>
      <c r="D130" s="47"/>
      <c r="E130" s="47"/>
      <c r="F130" s="47"/>
      <c r="G130" s="47"/>
      <c r="H130" s="47"/>
    </row>
    <row r="131" spans="2:8" ht="12.75">
      <c r="B131" s="80"/>
      <c r="C131" s="47"/>
      <c r="D131" s="47"/>
      <c r="E131" s="47"/>
      <c r="F131" s="47"/>
      <c r="G131" s="47"/>
      <c r="H131" s="47"/>
    </row>
    <row r="132" spans="2:8" ht="12.75">
      <c r="B132" s="80"/>
      <c r="C132" s="47"/>
      <c r="D132" s="47"/>
      <c r="E132" s="47"/>
      <c r="F132" s="47"/>
      <c r="G132" s="47"/>
      <c r="H132" s="47"/>
    </row>
    <row r="133" spans="2:8" ht="12.75">
      <c r="B133" s="80"/>
      <c r="C133" s="47"/>
      <c r="D133" s="47"/>
      <c r="E133" s="47"/>
      <c r="F133" s="47"/>
      <c r="G133" s="47"/>
      <c r="H133" s="47"/>
    </row>
    <row r="134" spans="2:8" ht="12.75">
      <c r="B134" s="80"/>
      <c r="C134" s="47"/>
      <c r="D134" s="47"/>
      <c r="E134" s="47"/>
      <c r="F134" s="47"/>
      <c r="G134" s="47"/>
      <c r="H134" s="47"/>
    </row>
    <row r="135" spans="2:8" ht="12.75">
      <c r="B135" s="80"/>
      <c r="C135" s="47"/>
      <c r="D135" s="47"/>
      <c r="E135" s="47"/>
      <c r="F135" s="47"/>
      <c r="G135" s="47"/>
      <c r="H135" s="47"/>
    </row>
    <row r="136" spans="2:8" ht="12.75">
      <c r="B136" s="80"/>
      <c r="C136" s="47"/>
      <c r="D136" s="47"/>
      <c r="E136" s="47"/>
      <c r="F136" s="47"/>
      <c r="G136" s="47"/>
      <c r="H136" s="47"/>
    </row>
    <row r="137" spans="2:8" ht="12.75">
      <c r="B137" s="80"/>
      <c r="C137" s="47"/>
      <c r="D137" s="47"/>
      <c r="E137" s="47"/>
      <c r="F137" s="47"/>
      <c r="G137" s="47"/>
      <c r="H137" s="47"/>
    </row>
    <row r="138" spans="2:8" ht="12.75">
      <c r="B138" s="80"/>
      <c r="C138" s="47"/>
      <c r="D138" s="47"/>
      <c r="E138" s="47"/>
      <c r="F138" s="47"/>
      <c r="G138" s="47"/>
      <c r="H138" s="47"/>
    </row>
    <row r="139" spans="2:8" ht="12.75">
      <c r="B139" s="80"/>
      <c r="C139" s="47"/>
      <c r="D139" s="47"/>
      <c r="E139" s="47"/>
      <c r="F139" s="47"/>
      <c r="G139" s="47"/>
      <c r="H139" s="47"/>
    </row>
    <row r="140" spans="2:8" ht="12.75">
      <c r="B140" s="80"/>
      <c r="C140" s="47"/>
      <c r="D140" s="47"/>
      <c r="E140" s="47"/>
      <c r="F140" s="47"/>
      <c r="G140" s="47"/>
      <c r="H140" s="47"/>
    </row>
    <row r="141" spans="2:8" ht="12.75">
      <c r="B141" s="80"/>
      <c r="C141" s="47"/>
      <c r="D141" s="47"/>
      <c r="E141" s="47"/>
      <c r="F141" s="47"/>
      <c r="G141" s="47"/>
      <c r="H141" s="47"/>
    </row>
    <row r="142" spans="2:8" ht="12.75">
      <c r="B142" s="80"/>
      <c r="C142" s="47"/>
      <c r="D142" s="47"/>
      <c r="E142" s="47"/>
      <c r="F142" s="47"/>
      <c r="G142" s="47"/>
      <c r="H142" s="47"/>
    </row>
    <row r="143" spans="2:8" ht="12.75">
      <c r="B143" s="80"/>
      <c r="C143" s="47"/>
      <c r="D143" s="47"/>
      <c r="E143" s="47"/>
      <c r="F143" s="47"/>
      <c r="G143" s="47"/>
      <c r="H143" s="47"/>
    </row>
    <row r="144" spans="2:8" ht="12.75">
      <c r="B144" s="80"/>
      <c r="C144" s="47"/>
      <c r="D144" s="47"/>
      <c r="E144" s="47"/>
      <c r="F144" s="47"/>
      <c r="G144" s="47"/>
      <c r="H144" s="47"/>
    </row>
    <row r="145" spans="2:8" ht="12.75">
      <c r="B145" s="80"/>
      <c r="C145" s="47"/>
      <c r="D145" s="47"/>
      <c r="E145" s="47"/>
      <c r="F145" s="47"/>
      <c r="G145" s="47"/>
      <c r="H145" s="47"/>
    </row>
    <row r="146" spans="2:8" ht="12.75">
      <c r="B146" s="80"/>
      <c r="C146" s="47"/>
      <c r="D146" s="47"/>
      <c r="E146" s="47"/>
      <c r="F146" s="47"/>
      <c r="G146" s="47"/>
      <c r="H146" s="47"/>
    </row>
    <row r="147" spans="2:8" ht="12.75">
      <c r="B147" s="80"/>
      <c r="C147" s="47"/>
      <c r="D147" s="47"/>
      <c r="E147" s="47"/>
      <c r="F147" s="47"/>
      <c r="G147" s="47"/>
      <c r="H147" s="47"/>
    </row>
    <row r="148" spans="2:8" ht="12.75">
      <c r="B148" s="80"/>
      <c r="C148" s="47"/>
      <c r="D148" s="47"/>
      <c r="E148" s="47"/>
      <c r="F148" s="47"/>
      <c r="G148" s="47"/>
      <c r="H148" s="47"/>
    </row>
    <row r="149" spans="2:8" ht="12.75">
      <c r="B149" s="80"/>
      <c r="C149" s="47"/>
      <c r="D149" s="47"/>
      <c r="E149" s="47"/>
      <c r="F149" s="47"/>
      <c r="G149" s="47"/>
      <c r="H149" s="47"/>
    </row>
    <row r="150" spans="2:8" ht="12.75">
      <c r="B150" s="80"/>
      <c r="C150" s="47"/>
      <c r="D150" s="47"/>
      <c r="E150" s="47"/>
      <c r="F150" s="47"/>
      <c r="G150" s="47"/>
      <c r="H150" s="47"/>
    </row>
    <row r="151" spans="2:8" ht="12.75">
      <c r="B151" s="80"/>
      <c r="C151" s="47"/>
      <c r="D151" s="47"/>
      <c r="E151" s="47"/>
      <c r="F151" s="47"/>
      <c r="G151" s="47"/>
      <c r="H151" s="47"/>
    </row>
    <row r="152" spans="2:8" ht="12.75">
      <c r="B152" s="80"/>
      <c r="C152" s="47"/>
      <c r="D152" s="47"/>
      <c r="E152" s="47"/>
      <c r="F152" s="47"/>
      <c r="G152" s="47"/>
      <c r="H152" s="47"/>
    </row>
    <row r="153" spans="2:8" ht="12.75">
      <c r="B153" s="80"/>
      <c r="C153" s="47"/>
      <c r="D153" s="47"/>
      <c r="E153" s="47"/>
      <c r="F153" s="47"/>
      <c r="G153" s="47"/>
      <c r="H153" s="47"/>
    </row>
    <row r="154" spans="2:8" ht="12.75">
      <c r="B154" s="80"/>
      <c r="C154" s="47"/>
      <c r="D154" s="47"/>
      <c r="E154" s="47"/>
      <c r="F154" s="47"/>
      <c r="G154" s="47"/>
      <c r="H154" s="47"/>
    </row>
    <row r="155" spans="2:8" ht="12.75">
      <c r="B155" s="80"/>
      <c r="C155" s="47"/>
      <c r="D155" s="47"/>
      <c r="E155" s="47"/>
      <c r="F155" s="47"/>
      <c r="G155" s="47"/>
      <c r="H155" s="47"/>
    </row>
    <row r="156" spans="2:8" ht="12.75">
      <c r="B156" s="80"/>
      <c r="C156" s="47"/>
      <c r="D156" s="47"/>
      <c r="E156" s="47"/>
      <c r="F156" s="47"/>
      <c r="G156" s="47"/>
      <c r="H156" s="47"/>
    </row>
    <row r="157" spans="2:8" ht="12.75">
      <c r="B157" s="80"/>
      <c r="C157" s="47"/>
      <c r="D157" s="47"/>
      <c r="E157" s="47"/>
      <c r="F157" s="47"/>
      <c r="G157" s="47"/>
      <c r="H157" s="47"/>
    </row>
    <row r="158" spans="2:8" ht="12.75">
      <c r="B158" s="80"/>
      <c r="C158" s="47"/>
      <c r="D158" s="47"/>
      <c r="E158" s="47"/>
      <c r="F158" s="47"/>
      <c r="G158" s="47"/>
      <c r="H158" s="47"/>
    </row>
    <row r="159" spans="2:8" ht="12.75">
      <c r="B159" s="80"/>
      <c r="C159" s="47"/>
      <c r="D159" s="47"/>
      <c r="E159" s="47"/>
      <c r="F159" s="47"/>
      <c r="G159" s="47"/>
      <c r="H159" s="47"/>
    </row>
    <row r="160" spans="2:8" ht="12.75">
      <c r="B160" s="80"/>
      <c r="C160" s="47"/>
      <c r="D160" s="47"/>
      <c r="E160" s="47"/>
      <c r="F160" s="47"/>
      <c r="G160" s="47"/>
      <c r="H160" s="47"/>
    </row>
    <row r="161" spans="2:8" ht="12.75">
      <c r="B161" s="80"/>
      <c r="C161" s="47"/>
      <c r="D161" s="47"/>
      <c r="E161" s="47"/>
      <c r="F161" s="47"/>
      <c r="G161" s="47"/>
      <c r="H161" s="47"/>
    </row>
    <row r="162" spans="2:8" ht="12.75">
      <c r="B162" s="80"/>
      <c r="C162" s="47"/>
      <c r="D162" s="47"/>
      <c r="E162" s="47"/>
      <c r="F162" s="47"/>
      <c r="G162" s="47"/>
      <c r="H162" s="47"/>
    </row>
    <row r="163" spans="2:8" ht="12.75">
      <c r="B163" s="80"/>
      <c r="C163" s="47"/>
      <c r="D163" s="47"/>
      <c r="E163" s="47"/>
      <c r="F163" s="47"/>
      <c r="G163" s="47"/>
      <c r="H163" s="47"/>
    </row>
    <row r="164" spans="2:8" ht="12.75">
      <c r="B164" s="80"/>
      <c r="C164" s="47"/>
      <c r="D164" s="47"/>
      <c r="E164" s="47"/>
      <c r="F164" s="47"/>
      <c r="G164" s="47"/>
      <c r="H164" s="47"/>
    </row>
    <row r="165" spans="2:8" ht="12.75">
      <c r="B165" s="80"/>
      <c r="C165" s="47"/>
      <c r="D165" s="47"/>
      <c r="E165" s="47"/>
      <c r="F165" s="47"/>
      <c r="G165" s="47"/>
      <c r="H165" s="47"/>
    </row>
    <row r="166" spans="2:8" ht="12.75">
      <c r="B166" s="80"/>
      <c r="C166" s="47"/>
      <c r="D166" s="47"/>
      <c r="E166" s="47"/>
      <c r="F166" s="47"/>
      <c r="G166" s="47"/>
      <c r="H166" s="47"/>
    </row>
    <row r="167" spans="2:8" ht="12.75">
      <c r="B167" s="80"/>
      <c r="C167" s="47"/>
      <c r="D167" s="47"/>
      <c r="E167" s="47"/>
      <c r="F167" s="47"/>
      <c r="G167" s="47"/>
      <c r="H167" s="47"/>
    </row>
    <row r="168" spans="2:8" ht="12.75">
      <c r="B168" s="80"/>
      <c r="C168" s="47"/>
      <c r="D168" s="47"/>
      <c r="E168" s="47"/>
      <c r="F168" s="47"/>
      <c r="G168" s="47"/>
      <c r="H168" s="47"/>
    </row>
    <row r="169" spans="2:8" ht="12.75">
      <c r="B169" s="80"/>
      <c r="C169" s="47"/>
      <c r="D169" s="47"/>
      <c r="E169" s="47"/>
      <c r="F169" s="47"/>
      <c r="G169" s="47"/>
      <c r="H169" s="47"/>
    </row>
    <row r="170" spans="2:8" ht="12.75">
      <c r="B170" s="80"/>
      <c r="C170" s="47"/>
      <c r="D170" s="47"/>
      <c r="E170" s="47"/>
      <c r="F170" s="47"/>
      <c r="G170" s="47"/>
      <c r="H170" s="47"/>
    </row>
    <row r="171" spans="2:8" ht="12.75">
      <c r="B171" s="80"/>
      <c r="C171" s="47"/>
      <c r="D171" s="47"/>
      <c r="E171" s="47"/>
      <c r="F171" s="47"/>
      <c r="G171" s="47"/>
      <c r="H171" s="47"/>
    </row>
    <row r="172" spans="2:8" ht="12.75">
      <c r="B172" s="80"/>
      <c r="C172" s="47"/>
      <c r="D172" s="47"/>
      <c r="E172" s="47"/>
      <c r="F172" s="47"/>
      <c r="G172" s="47"/>
      <c r="H172" s="47"/>
    </row>
    <row r="173" spans="2:8" ht="12.75">
      <c r="B173" s="80"/>
      <c r="C173" s="47"/>
      <c r="D173" s="47"/>
      <c r="E173" s="47"/>
      <c r="F173" s="47"/>
      <c r="G173" s="47"/>
      <c r="H173" s="47"/>
    </row>
    <row r="174" spans="2:8" ht="12.75">
      <c r="B174" s="80"/>
      <c r="C174" s="47"/>
      <c r="D174" s="47"/>
      <c r="E174" s="47"/>
      <c r="F174" s="47"/>
      <c r="G174" s="47"/>
      <c r="H174" s="47"/>
    </row>
    <row r="175" spans="2:8" ht="12.75">
      <c r="B175" s="80"/>
      <c r="C175" s="47"/>
      <c r="D175" s="47"/>
      <c r="E175" s="47"/>
      <c r="F175" s="47"/>
      <c r="G175" s="47"/>
      <c r="H175" s="47"/>
    </row>
    <row r="176" spans="2:8" ht="12.75">
      <c r="B176" s="80"/>
      <c r="C176" s="47"/>
      <c r="D176" s="47"/>
      <c r="E176" s="47"/>
      <c r="F176" s="47"/>
      <c r="G176" s="47"/>
      <c r="H176" s="47"/>
    </row>
    <row r="177" spans="2:8" ht="12.75">
      <c r="B177" s="80"/>
      <c r="C177" s="47"/>
      <c r="D177" s="47"/>
      <c r="E177" s="47"/>
      <c r="F177" s="47"/>
      <c r="G177" s="47"/>
      <c r="H177" s="47"/>
    </row>
    <row r="178" spans="2:8" ht="12.75">
      <c r="B178" s="80"/>
      <c r="C178" s="47"/>
      <c r="D178" s="47"/>
      <c r="E178" s="47"/>
      <c r="F178" s="47"/>
      <c r="G178" s="47"/>
      <c r="H178" s="47"/>
    </row>
    <row r="179" spans="2:8" ht="12.75">
      <c r="B179" s="80"/>
      <c r="C179" s="47"/>
      <c r="D179" s="47"/>
      <c r="E179" s="47"/>
      <c r="F179" s="47"/>
      <c r="G179" s="47"/>
      <c r="H179" s="47"/>
    </row>
    <row r="180" spans="2:8" ht="12.75">
      <c r="B180" s="80"/>
      <c r="C180" s="47"/>
      <c r="D180" s="47"/>
      <c r="E180" s="47"/>
      <c r="F180" s="47"/>
      <c r="G180" s="47"/>
      <c r="H180" s="47"/>
    </row>
    <row r="181" spans="2:8" ht="12.75">
      <c r="B181" s="80"/>
      <c r="C181" s="47"/>
      <c r="D181" s="47"/>
      <c r="E181" s="47"/>
      <c r="F181" s="47"/>
      <c r="G181" s="47"/>
      <c r="H181" s="47"/>
    </row>
    <row r="182" spans="2:8" ht="12.75">
      <c r="B182" s="80"/>
      <c r="C182" s="47"/>
      <c r="D182" s="47"/>
      <c r="E182" s="47"/>
      <c r="F182" s="47"/>
      <c r="G182" s="47"/>
      <c r="H182" s="47"/>
    </row>
    <row r="183" spans="2:8" ht="12.75">
      <c r="B183" s="80"/>
      <c r="C183" s="47"/>
      <c r="D183" s="47"/>
      <c r="E183" s="47"/>
      <c r="F183" s="47"/>
      <c r="G183" s="47"/>
      <c r="H183" s="47"/>
    </row>
    <row r="184" spans="2:8" ht="12.75">
      <c r="B184" s="80"/>
      <c r="C184" s="47"/>
      <c r="D184" s="47"/>
      <c r="E184" s="47"/>
      <c r="F184" s="47"/>
      <c r="G184" s="47"/>
      <c r="H184" s="47"/>
    </row>
    <row r="185" spans="2:8" ht="12.75">
      <c r="B185" s="80"/>
      <c r="C185" s="47"/>
      <c r="D185" s="47"/>
      <c r="E185" s="47"/>
      <c r="F185" s="47"/>
      <c r="G185" s="47"/>
      <c r="H185" s="47"/>
    </row>
    <row r="186" spans="2:8" ht="12.75">
      <c r="B186" s="80"/>
      <c r="C186" s="47"/>
      <c r="D186" s="47"/>
      <c r="E186" s="47"/>
      <c r="F186" s="47"/>
      <c r="G186" s="47"/>
      <c r="H186" s="47"/>
    </row>
    <row r="187" spans="2:8" ht="12.75">
      <c r="B187" s="80"/>
      <c r="C187" s="47"/>
      <c r="D187" s="47"/>
      <c r="E187" s="47"/>
      <c r="F187" s="47"/>
      <c r="G187" s="47"/>
      <c r="H187" s="47"/>
    </row>
    <row r="188" spans="2:8" ht="12.75">
      <c r="B188" s="80"/>
      <c r="C188" s="47"/>
      <c r="D188" s="47"/>
      <c r="E188" s="47"/>
      <c r="F188" s="47"/>
      <c r="G188" s="47"/>
      <c r="H188" s="47"/>
    </row>
    <row r="189" spans="2:8" ht="12.75">
      <c r="B189" s="80"/>
      <c r="C189" s="47"/>
      <c r="D189" s="47"/>
      <c r="E189" s="47"/>
      <c r="F189" s="47"/>
      <c r="G189" s="47"/>
      <c r="H189" s="47"/>
    </row>
    <row r="190" spans="2:8" ht="12.75">
      <c r="B190" s="80"/>
      <c r="C190" s="47"/>
      <c r="D190" s="47"/>
      <c r="E190" s="47"/>
      <c r="F190" s="47"/>
      <c r="G190" s="47"/>
      <c r="H190" s="47"/>
    </row>
    <row r="191" spans="2:8" ht="12.75">
      <c r="B191" s="80"/>
      <c r="C191" s="47"/>
      <c r="D191" s="47"/>
      <c r="E191" s="47"/>
      <c r="F191" s="47"/>
      <c r="G191" s="47"/>
      <c r="H191" s="47"/>
    </row>
    <row r="192" spans="2:8" ht="12.75">
      <c r="B192" s="80"/>
      <c r="C192" s="47"/>
      <c r="D192" s="47"/>
      <c r="E192" s="47"/>
      <c r="F192" s="47"/>
      <c r="G192" s="47"/>
      <c r="H192" s="47"/>
    </row>
    <row r="193" spans="2:8" ht="12.75">
      <c r="B193" s="80"/>
      <c r="C193" s="47"/>
      <c r="D193" s="47"/>
      <c r="E193" s="47"/>
      <c r="F193" s="47"/>
      <c r="G193" s="47"/>
      <c r="H193" s="47"/>
    </row>
    <row r="194" spans="2:8" ht="12.75">
      <c r="B194" s="80"/>
      <c r="C194" s="47"/>
      <c r="D194" s="47"/>
      <c r="E194" s="47"/>
      <c r="F194" s="47"/>
      <c r="G194" s="47"/>
      <c r="H194" s="47"/>
    </row>
    <row r="195" spans="2:8" ht="12.75">
      <c r="B195" s="80"/>
      <c r="C195" s="47"/>
      <c r="D195" s="47"/>
      <c r="E195" s="47"/>
      <c r="F195" s="47"/>
      <c r="G195" s="47"/>
      <c r="H195" s="47"/>
    </row>
    <row r="196" spans="2:8" ht="12.75">
      <c r="B196" s="80"/>
      <c r="C196" s="47"/>
      <c r="D196" s="47"/>
      <c r="E196" s="47"/>
      <c r="F196" s="47"/>
      <c r="G196" s="47"/>
      <c r="H196" s="47"/>
    </row>
    <row r="197" spans="2:8" ht="12.75">
      <c r="B197" s="80"/>
      <c r="C197" s="47"/>
      <c r="D197" s="47"/>
      <c r="E197" s="47"/>
      <c r="F197" s="47"/>
      <c r="G197" s="47"/>
      <c r="H197" s="47"/>
    </row>
    <row r="198" spans="2:8" ht="12.75">
      <c r="B198" s="80"/>
      <c r="C198" s="47"/>
      <c r="D198" s="47"/>
      <c r="E198" s="47"/>
      <c r="F198" s="47"/>
      <c r="G198" s="47"/>
      <c r="H198" s="47"/>
    </row>
    <row r="199" spans="2:8" ht="12.75">
      <c r="B199" s="80"/>
      <c r="C199" s="47"/>
      <c r="D199" s="47"/>
      <c r="E199" s="47"/>
      <c r="F199" s="47"/>
      <c r="G199" s="47"/>
      <c r="H199" s="47"/>
    </row>
    <row r="200" spans="2:8" ht="12.75">
      <c r="B200" s="80"/>
      <c r="C200" s="47"/>
      <c r="D200" s="47"/>
      <c r="E200" s="47"/>
      <c r="F200" s="47"/>
      <c r="G200" s="47"/>
      <c r="H200" s="47"/>
    </row>
    <row r="201" spans="2:8" ht="12.75">
      <c r="B201" s="80"/>
      <c r="C201" s="47"/>
      <c r="D201" s="47"/>
      <c r="E201" s="47"/>
      <c r="F201" s="47"/>
      <c r="G201" s="47"/>
      <c r="H201" s="47"/>
    </row>
    <row r="202" spans="2:8" ht="12.75">
      <c r="B202" s="80"/>
      <c r="C202" s="47"/>
      <c r="D202" s="47"/>
      <c r="E202" s="47"/>
      <c r="F202" s="47"/>
      <c r="G202" s="47"/>
      <c r="H202" s="47"/>
    </row>
    <row r="203" spans="2:8" ht="12.75">
      <c r="B203" s="80"/>
      <c r="C203" s="47"/>
      <c r="D203" s="47"/>
      <c r="E203" s="47"/>
      <c r="F203" s="47"/>
      <c r="G203" s="47"/>
      <c r="H203" s="47"/>
    </row>
    <row r="204" spans="2:8" ht="12.75">
      <c r="B204" s="80"/>
      <c r="C204" s="47"/>
      <c r="D204" s="47"/>
      <c r="E204" s="47"/>
      <c r="F204" s="47"/>
      <c r="G204" s="47"/>
      <c r="H204" s="47"/>
    </row>
    <row r="205" spans="2:8" ht="12.75">
      <c r="B205" s="80"/>
      <c r="C205" s="47"/>
      <c r="D205" s="47"/>
      <c r="E205" s="47"/>
      <c r="F205" s="47"/>
      <c r="G205" s="47"/>
      <c r="H205" s="47"/>
    </row>
    <row r="206" spans="2:8" ht="12.75">
      <c r="B206" s="80"/>
      <c r="C206" s="47"/>
      <c r="D206" s="47"/>
      <c r="E206" s="47"/>
      <c r="F206" s="47"/>
      <c r="G206" s="47"/>
      <c r="H206" s="47"/>
    </row>
    <row r="207" spans="2:8" ht="12.75">
      <c r="B207" s="80"/>
      <c r="C207" s="47"/>
      <c r="D207" s="47"/>
      <c r="E207" s="47"/>
      <c r="F207" s="47"/>
      <c r="G207" s="47"/>
      <c r="H207" s="47"/>
    </row>
    <row r="208" spans="2:8" ht="12.75">
      <c r="B208" s="80"/>
      <c r="C208" s="47"/>
      <c r="D208" s="47"/>
      <c r="E208" s="47"/>
      <c r="F208" s="47"/>
      <c r="G208" s="47"/>
      <c r="H208" s="47"/>
    </row>
    <row r="209" spans="2:8" ht="12.75">
      <c r="B209" s="80"/>
      <c r="C209" s="47"/>
      <c r="D209" s="47"/>
      <c r="E209" s="47"/>
      <c r="F209" s="47"/>
      <c r="G209" s="47"/>
      <c r="H209" s="47"/>
    </row>
    <row r="210" spans="2:8" ht="12.75">
      <c r="B210" s="80"/>
      <c r="C210" s="47"/>
      <c r="D210" s="47"/>
      <c r="E210" s="47"/>
      <c r="F210" s="47"/>
      <c r="G210" s="47"/>
      <c r="H210" s="47"/>
    </row>
    <row r="211" spans="2:8" ht="12.75">
      <c r="B211" s="80"/>
      <c r="C211" s="47"/>
      <c r="D211" s="47"/>
      <c r="E211" s="47"/>
      <c r="F211" s="47"/>
      <c r="G211" s="47"/>
      <c r="H211" s="47"/>
    </row>
    <row r="212" spans="2:8" ht="12.75">
      <c r="B212" s="80"/>
      <c r="C212" s="47"/>
      <c r="D212" s="47"/>
      <c r="E212" s="47"/>
      <c r="F212" s="47"/>
      <c r="G212" s="47"/>
      <c r="H212" s="47"/>
    </row>
    <row r="213" spans="2:8" ht="12.75">
      <c r="B213" s="80"/>
      <c r="C213" s="47"/>
      <c r="D213" s="47"/>
      <c r="E213" s="47"/>
      <c r="F213" s="47"/>
      <c r="G213" s="47"/>
      <c r="H213" s="47"/>
    </row>
    <row r="214" spans="2:8" ht="12.75">
      <c r="B214" s="80"/>
      <c r="C214" s="47"/>
      <c r="D214" s="47"/>
      <c r="E214" s="47"/>
      <c r="F214" s="47"/>
      <c r="G214" s="47"/>
      <c r="H214" s="47"/>
    </row>
    <row r="215" spans="2:8" ht="12.75">
      <c r="B215" s="80"/>
      <c r="C215" s="47"/>
      <c r="D215" s="47"/>
      <c r="E215" s="47"/>
      <c r="F215" s="47"/>
      <c r="G215" s="47"/>
      <c r="H215" s="47"/>
    </row>
    <row r="216" spans="2:8" ht="12.75">
      <c r="B216" s="80"/>
      <c r="C216" s="47"/>
      <c r="D216" s="47"/>
      <c r="E216" s="47"/>
      <c r="F216" s="47"/>
      <c r="G216" s="47"/>
      <c r="H216" s="47"/>
    </row>
    <row r="217" spans="2:8" ht="12.75">
      <c r="B217" s="80"/>
      <c r="C217" s="47"/>
      <c r="D217" s="47"/>
      <c r="E217" s="47"/>
      <c r="F217" s="47"/>
      <c r="G217" s="47"/>
      <c r="H217" s="47"/>
    </row>
    <row r="218" spans="2:8" ht="12.75">
      <c r="B218" s="80"/>
      <c r="C218" s="47"/>
      <c r="D218" s="47"/>
      <c r="E218" s="47"/>
      <c r="F218" s="47"/>
      <c r="G218" s="47"/>
      <c r="H218" s="47"/>
    </row>
    <row r="219" spans="2:8" ht="12.75">
      <c r="B219" s="80"/>
      <c r="C219" s="47"/>
      <c r="D219" s="47"/>
      <c r="E219" s="47"/>
      <c r="F219" s="47"/>
      <c r="G219" s="47"/>
      <c r="H219" s="47"/>
    </row>
    <row r="220" spans="2:8" ht="12.75">
      <c r="B220" s="80"/>
      <c r="C220" s="47"/>
      <c r="D220" s="47"/>
      <c r="E220" s="47"/>
      <c r="F220" s="47"/>
      <c r="G220" s="47"/>
      <c r="H220" s="47"/>
    </row>
    <row r="221" spans="2:8" ht="12.75">
      <c r="B221" s="80"/>
      <c r="C221" s="47"/>
      <c r="D221" s="47"/>
      <c r="E221" s="47"/>
      <c r="F221" s="47"/>
      <c r="G221" s="47"/>
      <c r="H221" s="47"/>
    </row>
    <row r="222" spans="2:8" ht="12.75">
      <c r="B222" s="80"/>
      <c r="C222" s="47"/>
      <c r="D222" s="47"/>
      <c r="E222" s="47"/>
      <c r="F222" s="47"/>
      <c r="G222" s="47"/>
      <c r="H222" s="47"/>
    </row>
    <row r="223" spans="2:8" ht="12.75">
      <c r="B223" s="80"/>
      <c r="C223" s="47"/>
      <c r="D223" s="47"/>
      <c r="E223" s="47"/>
      <c r="F223" s="47"/>
      <c r="G223" s="47"/>
      <c r="H223" s="47"/>
    </row>
    <row r="224" spans="2:8" ht="12.75">
      <c r="B224" s="80"/>
      <c r="C224" s="47"/>
      <c r="D224" s="47"/>
      <c r="E224" s="47"/>
      <c r="F224" s="47"/>
      <c r="G224" s="47"/>
      <c r="H224" s="47"/>
    </row>
    <row r="225" spans="2:8" ht="12.75">
      <c r="B225" s="80"/>
      <c r="C225" s="47"/>
      <c r="D225" s="47"/>
      <c r="E225" s="47"/>
      <c r="F225" s="47"/>
      <c r="G225" s="47"/>
      <c r="H225" s="47"/>
    </row>
    <row r="226" spans="2:8" ht="12.75">
      <c r="B226" s="80"/>
      <c r="C226" s="47"/>
      <c r="D226" s="47"/>
      <c r="E226" s="47"/>
      <c r="F226" s="47"/>
      <c r="G226" s="47"/>
      <c r="H226" s="47"/>
    </row>
    <row r="227" spans="2:8" ht="12.75">
      <c r="B227" s="80"/>
      <c r="C227" s="47"/>
      <c r="D227" s="47"/>
      <c r="E227" s="47"/>
      <c r="F227" s="47"/>
      <c r="G227" s="47"/>
      <c r="H227" s="47"/>
    </row>
    <row r="228" spans="2:8" ht="12.75">
      <c r="B228" s="80"/>
      <c r="C228" s="47"/>
      <c r="D228" s="47"/>
      <c r="E228" s="47"/>
      <c r="F228" s="47"/>
      <c r="G228" s="47"/>
      <c r="H228" s="47"/>
    </row>
    <row r="229" spans="2:8" ht="12.75">
      <c r="B229" s="80"/>
      <c r="C229" s="47"/>
      <c r="D229" s="47"/>
      <c r="E229" s="47"/>
      <c r="F229" s="47"/>
      <c r="G229" s="47"/>
      <c r="H229" s="47"/>
    </row>
    <row r="230" spans="2:8" ht="12.75">
      <c r="B230" s="80"/>
      <c r="C230" s="47"/>
      <c r="D230" s="47"/>
      <c r="E230" s="47"/>
      <c r="F230" s="47"/>
      <c r="G230" s="47"/>
      <c r="H230" s="47"/>
    </row>
    <row r="231" spans="2:8" ht="12.75">
      <c r="B231" s="80"/>
      <c r="C231" s="47"/>
      <c r="D231" s="47"/>
      <c r="E231" s="47"/>
      <c r="F231" s="47"/>
      <c r="G231" s="47"/>
      <c r="H231" s="47"/>
    </row>
    <row r="232" spans="2:8" ht="12.75">
      <c r="B232" s="80"/>
      <c r="C232" s="47"/>
      <c r="D232" s="47"/>
      <c r="E232" s="47"/>
      <c r="F232" s="47"/>
      <c r="G232" s="47"/>
      <c r="H232" s="47"/>
    </row>
    <row r="233" spans="2:8" ht="12.75">
      <c r="B233" s="80"/>
      <c r="C233" s="47"/>
      <c r="D233" s="47"/>
      <c r="E233" s="47"/>
      <c r="F233" s="47"/>
      <c r="G233" s="47"/>
      <c r="H233" s="47"/>
    </row>
    <row r="234" spans="2:8" ht="12.75">
      <c r="B234" s="80"/>
      <c r="C234" s="47"/>
      <c r="D234" s="47"/>
      <c r="E234" s="47"/>
      <c r="F234" s="47"/>
      <c r="G234" s="47"/>
      <c r="H234" s="47"/>
    </row>
    <row r="235" spans="2:8" ht="12.75">
      <c r="B235" s="80"/>
      <c r="C235" s="47"/>
      <c r="D235" s="47"/>
      <c r="E235" s="47"/>
      <c r="F235" s="47"/>
      <c r="G235" s="47"/>
      <c r="H235" s="47"/>
    </row>
    <row r="236" spans="2:8" ht="12.75">
      <c r="B236" s="80"/>
      <c r="C236" s="47"/>
      <c r="D236" s="47"/>
      <c r="E236" s="47"/>
      <c r="F236" s="47"/>
      <c r="G236" s="47"/>
      <c r="H236" s="47"/>
    </row>
    <row r="237" spans="2:8" ht="12.75">
      <c r="B237" s="80"/>
      <c r="C237" s="47"/>
      <c r="D237" s="47"/>
      <c r="E237" s="47"/>
      <c r="F237" s="47"/>
      <c r="G237" s="47"/>
      <c r="H237" s="47"/>
    </row>
    <row r="238" spans="2:8" ht="12.75">
      <c r="B238" s="80"/>
      <c r="C238" s="47"/>
      <c r="D238" s="47"/>
      <c r="E238" s="47"/>
      <c r="F238" s="47"/>
      <c r="G238" s="47"/>
      <c r="H238" s="47"/>
    </row>
    <row r="239" spans="2:8" ht="12.75">
      <c r="B239" s="80"/>
      <c r="C239" s="47"/>
      <c r="D239" s="47"/>
      <c r="E239" s="47"/>
      <c r="F239" s="47"/>
      <c r="G239" s="47"/>
      <c r="H239" s="47"/>
    </row>
    <row r="240" spans="2:8" ht="12.75">
      <c r="B240" s="80"/>
      <c r="C240" s="47"/>
      <c r="D240" s="47"/>
      <c r="E240" s="47"/>
      <c r="F240" s="47"/>
      <c r="G240" s="47"/>
      <c r="H240" s="47"/>
    </row>
    <row r="241" spans="2:8" ht="12.75">
      <c r="B241" s="80"/>
      <c r="C241" s="47"/>
      <c r="D241" s="47"/>
      <c r="E241" s="47"/>
      <c r="F241" s="47"/>
      <c r="G241" s="47"/>
      <c r="H241" s="47"/>
    </row>
    <row r="242" spans="2:8" ht="12.75">
      <c r="B242" s="80"/>
      <c r="C242" s="47"/>
      <c r="D242" s="47"/>
      <c r="E242" s="47"/>
      <c r="F242" s="47"/>
      <c r="G242" s="47"/>
      <c r="H242" s="47"/>
    </row>
    <row r="243" spans="2:8" ht="12.75">
      <c r="B243" s="80"/>
      <c r="C243" s="47"/>
      <c r="D243" s="47"/>
      <c r="E243" s="47"/>
      <c r="F243" s="47"/>
      <c r="G243" s="47"/>
      <c r="H243" s="47"/>
    </row>
    <row r="244" spans="2:8" ht="12.75">
      <c r="B244" s="80"/>
      <c r="C244" s="47"/>
      <c r="D244" s="47"/>
      <c r="E244" s="47"/>
      <c r="F244" s="47"/>
      <c r="G244" s="47"/>
      <c r="H244" s="47"/>
    </row>
    <row r="245" spans="2:8" ht="12.75">
      <c r="B245" s="80"/>
      <c r="C245" s="47"/>
      <c r="D245" s="47"/>
      <c r="E245" s="47"/>
      <c r="F245" s="47"/>
      <c r="G245" s="47"/>
      <c r="H245" s="47"/>
    </row>
    <row r="246" spans="2:8" ht="12.75">
      <c r="B246" s="80"/>
      <c r="C246" s="47"/>
      <c r="D246" s="47"/>
      <c r="E246" s="47"/>
      <c r="F246" s="47"/>
      <c r="G246" s="47"/>
      <c r="H246" s="47"/>
    </row>
    <row r="247" spans="2:8" ht="12.75">
      <c r="B247" s="80"/>
      <c r="C247" s="47"/>
      <c r="D247" s="47"/>
      <c r="E247" s="47"/>
      <c r="F247" s="47"/>
      <c r="G247" s="47"/>
      <c r="H247" s="47"/>
    </row>
    <row r="248" spans="2:8" ht="12.75">
      <c r="B248" s="80"/>
      <c r="C248" s="47"/>
      <c r="D248" s="47"/>
      <c r="E248" s="47"/>
      <c r="F248" s="47"/>
      <c r="G248" s="47"/>
      <c r="H248" s="47"/>
    </row>
    <row r="249" spans="2:8" ht="12.75">
      <c r="B249" s="80"/>
      <c r="C249" s="47"/>
      <c r="D249" s="47"/>
      <c r="E249" s="47"/>
      <c r="F249" s="47"/>
      <c r="G249" s="47"/>
      <c r="H249" s="47"/>
    </row>
    <row r="250" spans="2:8" ht="12.75">
      <c r="B250" s="80"/>
      <c r="C250" s="47"/>
      <c r="D250" s="47"/>
      <c r="E250" s="47"/>
      <c r="F250" s="47"/>
      <c r="G250" s="47"/>
      <c r="H250" s="47"/>
    </row>
    <row r="251" spans="2:8" ht="12.75">
      <c r="B251" s="80"/>
      <c r="C251" s="47"/>
      <c r="D251" s="47"/>
      <c r="E251" s="47"/>
      <c r="F251" s="47"/>
      <c r="G251" s="47"/>
      <c r="H251" s="47"/>
    </row>
    <row r="252" spans="2:8" ht="12.75">
      <c r="B252" s="80"/>
      <c r="C252" s="47"/>
      <c r="D252" s="47"/>
      <c r="E252" s="47"/>
      <c r="F252" s="47"/>
      <c r="G252" s="47"/>
      <c r="H252" s="47"/>
    </row>
    <row r="253" spans="2:8" ht="12.75">
      <c r="B253" s="80"/>
      <c r="C253" s="47"/>
      <c r="D253" s="47"/>
      <c r="E253" s="47"/>
      <c r="F253" s="47"/>
      <c r="G253" s="47"/>
      <c r="H253" s="47"/>
    </row>
    <row r="254" spans="2:8" ht="12.75">
      <c r="B254" s="80"/>
      <c r="C254" s="47"/>
      <c r="D254" s="47"/>
      <c r="E254" s="47"/>
      <c r="F254" s="47"/>
      <c r="G254" s="47"/>
      <c r="H254" s="47"/>
    </row>
    <row r="255" spans="2:8" ht="12.75">
      <c r="B255" s="80"/>
      <c r="C255" s="47"/>
      <c r="D255" s="47"/>
      <c r="E255" s="47"/>
      <c r="F255" s="47"/>
      <c r="G255" s="47"/>
      <c r="H255" s="47"/>
    </row>
    <row r="256" spans="2:8" ht="12.75">
      <c r="B256" s="80"/>
      <c r="C256" s="47"/>
      <c r="D256" s="47"/>
      <c r="E256" s="47"/>
      <c r="F256" s="47"/>
      <c r="G256" s="47"/>
      <c r="H256" s="47"/>
    </row>
    <row r="257" spans="2:8" ht="12.75">
      <c r="B257" s="80"/>
      <c r="C257" s="47"/>
      <c r="D257" s="47"/>
      <c r="E257" s="47"/>
      <c r="F257" s="47"/>
      <c r="G257" s="47"/>
      <c r="H257" s="47"/>
    </row>
    <row r="258" spans="2:8" ht="12.75">
      <c r="B258" s="80"/>
      <c r="C258" s="47"/>
      <c r="D258" s="47"/>
      <c r="E258" s="47"/>
      <c r="F258" s="47"/>
      <c r="G258" s="47"/>
      <c r="H258" s="47"/>
    </row>
    <row r="259" spans="2:8" ht="12.75">
      <c r="B259" s="80"/>
      <c r="C259" s="47"/>
      <c r="D259" s="47"/>
      <c r="E259" s="47"/>
      <c r="F259" s="47"/>
      <c r="G259" s="47"/>
      <c r="H259" s="47"/>
    </row>
    <row r="260" spans="2:8" ht="12.75">
      <c r="B260" s="80"/>
      <c r="C260" s="47"/>
      <c r="D260" s="47"/>
      <c r="E260" s="47"/>
      <c r="F260" s="47"/>
      <c r="G260" s="47"/>
      <c r="H260" s="47"/>
    </row>
    <row r="261" spans="2:8" ht="12.75">
      <c r="B261" s="80"/>
      <c r="C261" s="47"/>
      <c r="D261" s="47"/>
      <c r="E261" s="47"/>
      <c r="F261" s="47"/>
      <c r="G261" s="47"/>
      <c r="H261" s="47"/>
    </row>
    <row r="262" spans="2:8" ht="12.75">
      <c r="B262" s="80"/>
      <c r="C262" s="47"/>
      <c r="D262" s="47"/>
      <c r="E262" s="47"/>
      <c r="F262" s="47"/>
      <c r="G262" s="47"/>
      <c r="H262" s="47"/>
    </row>
    <row r="263" spans="2:8" ht="12.75">
      <c r="B263" s="80"/>
      <c r="C263" s="47"/>
      <c r="D263" s="47"/>
      <c r="E263" s="47"/>
      <c r="F263" s="47"/>
      <c r="G263" s="47"/>
      <c r="H263" s="47"/>
    </row>
    <row r="264" spans="2:8" ht="12.75">
      <c r="B264" s="80"/>
      <c r="C264" s="47"/>
      <c r="D264" s="47"/>
      <c r="E264" s="47"/>
      <c r="F264" s="47"/>
      <c r="G264" s="47"/>
      <c r="H264" s="47"/>
    </row>
    <row r="265" spans="2:8" ht="12.75">
      <c r="B265" s="80"/>
      <c r="C265" s="47"/>
      <c r="D265" s="47"/>
      <c r="E265" s="47"/>
      <c r="F265" s="47"/>
      <c r="G265" s="47"/>
      <c r="H265" s="47"/>
    </row>
    <row r="266" spans="2:8" ht="12.75">
      <c r="B266" s="80"/>
      <c r="C266" s="47"/>
      <c r="D266" s="47"/>
      <c r="E266" s="47"/>
      <c r="F266" s="47"/>
      <c r="G266" s="47"/>
      <c r="H266" s="47"/>
    </row>
    <row r="267" spans="2:8" ht="12.75">
      <c r="B267" s="80"/>
      <c r="C267" s="47"/>
      <c r="D267" s="47"/>
      <c r="E267" s="47"/>
      <c r="F267" s="47"/>
      <c r="G267" s="47"/>
      <c r="H267" s="47"/>
    </row>
    <row r="268" spans="2:8" ht="12.75">
      <c r="B268" s="80"/>
      <c r="C268" s="47"/>
      <c r="D268" s="47"/>
      <c r="E268" s="47"/>
      <c r="F268" s="47"/>
      <c r="G268" s="47"/>
      <c r="H268" s="47"/>
    </row>
    <row r="269" spans="2:8" ht="12.75">
      <c r="B269" s="80"/>
      <c r="C269" s="47"/>
      <c r="D269" s="47"/>
      <c r="E269" s="47"/>
      <c r="F269" s="47"/>
      <c r="G269" s="47"/>
      <c r="H269" s="47"/>
    </row>
    <row r="270" spans="2:8" ht="12.75">
      <c r="B270" s="80"/>
      <c r="C270" s="47"/>
      <c r="D270" s="47"/>
      <c r="E270" s="47"/>
      <c r="F270" s="47"/>
      <c r="G270" s="47"/>
      <c r="H270" s="47"/>
    </row>
    <row r="271" spans="2:8" ht="12.75">
      <c r="B271" s="80"/>
      <c r="C271" s="47"/>
      <c r="D271" s="47"/>
      <c r="E271" s="47"/>
      <c r="F271" s="47"/>
      <c r="G271" s="47"/>
      <c r="H271" s="47"/>
    </row>
    <row r="272" spans="2:8" ht="12.75">
      <c r="B272" s="80"/>
      <c r="C272" s="47"/>
      <c r="D272" s="47"/>
      <c r="E272" s="47"/>
      <c r="F272" s="47"/>
      <c r="G272" s="47"/>
      <c r="H272" s="47"/>
    </row>
    <row r="273" spans="2:8" ht="12.75">
      <c r="B273" s="80"/>
      <c r="C273" s="47"/>
      <c r="D273" s="47"/>
      <c r="E273" s="47"/>
      <c r="F273" s="47"/>
      <c r="G273" s="47"/>
      <c r="H273" s="47"/>
    </row>
    <row r="274" spans="2:8" ht="12.75">
      <c r="B274" s="80"/>
      <c r="C274" s="47"/>
      <c r="D274" s="47"/>
      <c r="E274" s="47"/>
      <c r="F274" s="47"/>
      <c r="G274" s="47"/>
      <c r="H274" s="47"/>
    </row>
    <row r="275" spans="2:8" ht="12.75">
      <c r="B275" s="80"/>
      <c r="C275" s="47"/>
      <c r="D275" s="47"/>
      <c r="E275" s="47"/>
      <c r="F275" s="47"/>
      <c r="G275" s="47"/>
      <c r="H275" s="47"/>
    </row>
    <row r="276" spans="2:8" ht="12.75">
      <c r="B276" s="80"/>
      <c r="C276" s="47"/>
      <c r="D276" s="47"/>
      <c r="E276" s="47"/>
      <c r="F276" s="47"/>
      <c r="G276" s="47"/>
      <c r="H276" s="47"/>
    </row>
    <row r="277" spans="2:8" ht="12.75">
      <c r="B277" s="80"/>
      <c r="C277" s="47"/>
      <c r="D277" s="47"/>
      <c r="E277" s="47"/>
      <c r="F277" s="47"/>
      <c r="G277" s="47"/>
      <c r="H277" s="47"/>
    </row>
    <row r="278" spans="2:8" ht="12.75">
      <c r="B278" s="80"/>
      <c r="C278" s="47"/>
      <c r="D278" s="47"/>
      <c r="E278" s="47"/>
      <c r="F278" s="47"/>
      <c r="G278" s="47"/>
      <c r="H278" s="47"/>
    </row>
    <row r="279" spans="2:8" ht="12.75">
      <c r="B279" s="80"/>
      <c r="C279" s="47"/>
      <c r="D279" s="47"/>
      <c r="E279" s="47"/>
      <c r="F279" s="47"/>
      <c r="G279" s="47"/>
      <c r="H279" s="47"/>
    </row>
    <row r="280" spans="2:8" ht="12.75">
      <c r="B280" s="80"/>
      <c r="C280" s="47"/>
      <c r="D280" s="47"/>
      <c r="E280" s="47"/>
      <c r="F280" s="47"/>
      <c r="G280" s="47"/>
      <c r="H280" s="47"/>
    </row>
    <row r="281" spans="2:8" ht="12.75">
      <c r="B281" s="80"/>
      <c r="C281" s="47"/>
      <c r="D281" s="47"/>
      <c r="E281" s="47"/>
      <c r="F281" s="47"/>
      <c r="G281" s="47"/>
      <c r="H281" s="47"/>
    </row>
    <row r="282" spans="2:8" ht="12.75">
      <c r="B282" s="80"/>
      <c r="C282" s="47"/>
      <c r="D282" s="47"/>
      <c r="E282" s="47"/>
      <c r="F282" s="47"/>
      <c r="G282" s="47"/>
      <c r="H282" s="47"/>
    </row>
    <row r="283" spans="2:8" ht="12.75">
      <c r="B283" s="80"/>
      <c r="C283" s="47"/>
      <c r="D283" s="47"/>
      <c r="E283" s="47"/>
      <c r="F283" s="47"/>
      <c r="G283" s="47"/>
      <c r="H283" s="47"/>
    </row>
    <row r="284" spans="2:8" ht="12.75">
      <c r="B284" s="80"/>
      <c r="C284" s="47"/>
      <c r="D284" s="47"/>
      <c r="E284" s="47"/>
      <c r="F284" s="47"/>
      <c r="G284" s="47"/>
      <c r="H284" s="47"/>
    </row>
    <row r="285" spans="2:8" ht="12.75">
      <c r="B285" s="80"/>
      <c r="C285" s="47"/>
      <c r="D285" s="47"/>
      <c r="E285" s="47"/>
      <c r="F285" s="47"/>
      <c r="G285" s="47"/>
      <c r="H285" s="47"/>
    </row>
    <row r="286" spans="2:8" ht="12.75">
      <c r="B286" s="80"/>
      <c r="C286" s="47"/>
      <c r="D286" s="47"/>
      <c r="E286" s="47"/>
      <c r="F286" s="47"/>
      <c r="G286" s="47"/>
      <c r="H286" s="47"/>
    </row>
    <row r="287" spans="2:8" ht="12.75">
      <c r="B287" s="80"/>
      <c r="C287" s="47"/>
      <c r="D287" s="47"/>
      <c r="E287" s="47"/>
      <c r="F287" s="47"/>
      <c r="G287" s="47"/>
      <c r="H287" s="47"/>
    </row>
    <row r="288" spans="2:8" ht="12.75">
      <c r="B288" s="80"/>
      <c r="C288" s="47"/>
      <c r="D288" s="47"/>
      <c r="E288" s="47"/>
      <c r="F288" s="47"/>
      <c r="G288" s="47"/>
      <c r="H288" s="47"/>
    </row>
    <row r="289" spans="2:8" ht="12.75">
      <c r="B289" s="80"/>
      <c r="C289" s="47"/>
      <c r="D289" s="47"/>
      <c r="E289" s="47"/>
      <c r="F289" s="47"/>
      <c r="G289" s="47"/>
      <c r="H289" s="47"/>
    </row>
    <row r="290" spans="2:8" ht="12.75">
      <c r="B290" s="80"/>
      <c r="C290" s="47"/>
      <c r="D290" s="47"/>
      <c r="E290" s="47"/>
      <c r="F290" s="47"/>
      <c r="G290" s="47"/>
      <c r="H290" s="47"/>
    </row>
    <row r="291" spans="2:8" ht="12.75">
      <c r="B291" s="80"/>
      <c r="C291" s="47"/>
      <c r="D291" s="47"/>
      <c r="E291" s="47"/>
      <c r="F291" s="47"/>
      <c r="G291" s="47"/>
      <c r="H291" s="47"/>
    </row>
    <row r="292" spans="2:8" ht="12.75">
      <c r="B292" s="80"/>
      <c r="C292" s="47"/>
      <c r="D292" s="47"/>
      <c r="E292" s="47"/>
      <c r="F292" s="47"/>
      <c r="G292" s="47"/>
      <c r="H292" s="47"/>
    </row>
    <row r="293" spans="2:8" ht="12.75">
      <c r="B293" s="80"/>
      <c r="C293" s="47"/>
      <c r="D293" s="47"/>
      <c r="E293" s="47"/>
      <c r="F293" s="47"/>
      <c r="G293" s="47"/>
      <c r="H293" s="47"/>
    </row>
    <row r="294" spans="2:8" ht="12.75">
      <c r="B294" s="80"/>
      <c r="C294" s="47"/>
      <c r="D294" s="47"/>
      <c r="E294" s="47"/>
      <c r="F294" s="47"/>
      <c r="G294" s="47"/>
      <c r="H294" s="47"/>
    </row>
    <row r="295" spans="2:8" ht="12.75">
      <c r="B295" s="80"/>
      <c r="C295" s="47"/>
      <c r="D295" s="47"/>
      <c r="E295" s="47"/>
      <c r="F295" s="47"/>
      <c r="G295" s="47"/>
      <c r="H295" s="47"/>
    </row>
    <row r="296" spans="2:8" ht="12.75">
      <c r="B296" s="80"/>
      <c r="C296" s="47"/>
      <c r="D296" s="47"/>
      <c r="E296" s="47"/>
      <c r="F296" s="47"/>
      <c r="G296" s="47"/>
      <c r="H296" s="47"/>
    </row>
    <row r="297" spans="2:8" ht="12.75">
      <c r="B297" s="80"/>
      <c r="C297" s="47"/>
      <c r="D297" s="47"/>
      <c r="E297" s="47"/>
      <c r="F297" s="47"/>
      <c r="G297" s="47"/>
      <c r="H297" s="47"/>
    </row>
    <row r="298" spans="2:8" ht="12.75">
      <c r="B298" s="80"/>
      <c r="C298" s="47"/>
      <c r="D298" s="47"/>
      <c r="E298" s="47"/>
      <c r="F298" s="47"/>
      <c r="G298" s="47"/>
      <c r="H298" s="47"/>
    </row>
    <row r="299" spans="2:8" ht="12.75">
      <c r="B299" s="80"/>
      <c r="C299" s="47"/>
      <c r="D299" s="47"/>
      <c r="E299" s="47"/>
      <c r="F299" s="47"/>
      <c r="G299" s="47"/>
      <c r="H299" s="47"/>
    </row>
    <row r="300" spans="2:8" ht="12.75">
      <c r="B300" s="80"/>
      <c r="C300" s="47"/>
      <c r="D300" s="47"/>
      <c r="E300" s="47"/>
      <c r="F300" s="47"/>
      <c r="G300" s="47"/>
      <c r="H300" s="47"/>
    </row>
    <row r="301" spans="2:8" ht="12.75">
      <c r="B301" s="80"/>
      <c r="C301" s="47"/>
      <c r="D301" s="47"/>
      <c r="E301" s="47"/>
      <c r="F301" s="47"/>
      <c r="G301" s="47"/>
      <c r="H301" s="47"/>
    </row>
    <row r="302" spans="2:8" ht="12.75">
      <c r="B302" s="80"/>
      <c r="C302" s="47"/>
      <c r="D302" s="47"/>
      <c r="E302" s="47"/>
      <c r="F302" s="47"/>
      <c r="G302" s="47"/>
      <c r="H302" s="47"/>
    </row>
    <row r="303" spans="2:8" ht="12.75">
      <c r="B303" s="80"/>
      <c r="C303" s="47"/>
      <c r="D303" s="47"/>
      <c r="E303" s="47"/>
      <c r="F303" s="47"/>
      <c r="G303" s="47"/>
      <c r="H303" s="47"/>
    </row>
    <row r="304" spans="2:8" ht="12.75">
      <c r="B304" s="80"/>
      <c r="C304" s="47"/>
      <c r="D304" s="47"/>
      <c r="E304" s="47"/>
      <c r="F304" s="47"/>
      <c r="G304" s="47"/>
      <c r="H304" s="47"/>
    </row>
    <row r="305" spans="2:8" ht="12.75">
      <c r="B305" s="80"/>
      <c r="C305" s="47"/>
      <c r="D305" s="47"/>
      <c r="E305" s="47"/>
      <c r="F305" s="47"/>
      <c r="G305" s="47"/>
      <c r="H305" s="47"/>
    </row>
    <row r="306" spans="2:8" ht="12.75">
      <c r="B306" s="80"/>
      <c r="C306" s="47"/>
      <c r="D306" s="47"/>
      <c r="E306" s="47"/>
      <c r="F306" s="47"/>
      <c r="G306" s="47"/>
      <c r="H306" s="47"/>
    </row>
    <row r="307" spans="2:8" ht="12.75">
      <c r="B307" s="80"/>
      <c r="C307" s="47"/>
      <c r="D307" s="47"/>
      <c r="E307" s="47"/>
      <c r="F307" s="47"/>
      <c r="G307" s="47"/>
      <c r="H307" s="47"/>
    </row>
    <row r="308" spans="2:8" ht="12.75">
      <c r="B308" s="80"/>
      <c r="C308" s="47"/>
      <c r="D308" s="47"/>
      <c r="E308" s="47"/>
      <c r="F308" s="47"/>
      <c r="G308" s="47"/>
      <c r="H308" s="47"/>
    </row>
    <row r="309" spans="2:8" ht="12.75">
      <c r="B309" s="80"/>
      <c r="C309" s="47"/>
      <c r="D309" s="47"/>
      <c r="E309" s="47"/>
      <c r="F309" s="47"/>
      <c r="G309" s="47"/>
      <c r="H309" s="47"/>
    </row>
    <row r="310" spans="2:8" ht="12.75">
      <c r="B310" s="80"/>
      <c r="C310" s="47"/>
      <c r="D310" s="47"/>
      <c r="E310" s="47"/>
      <c r="F310" s="47"/>
      <c r="G310" s="47"/>
      <c r="H310" s="47"/>
    </row>
    <row r="311" spans="2:8" ht="12.75">
      <c r="B311" s="80"/>
      <c r="C311" s="47"/>
      <c r="D311" s="47"/>
      <c r="E311" s="47"/>
      <c r="F311" s="47"/>
      <c r="G311" s="47"/>
      <c r="H311" s="47"/>
    </row>
    <row r="312" spans="2:8" ht="12.75">
      <c r="B312" s="80"/>
      <c r="C312" s="47"/>
      <c r="D312" s="47"/>
      <c r="E312" s="47"/>
      <c r="F312" s="47"/>
      <c r="G312" s="47"/>
      <c r="H312" s="47"/>
    </row>
    <row r="313" spans="2:8" ht="12.75">
      <c r="B313" s="80"/>
      <c r="C313" s="47"/>
      <c r="D313" s="47"/>
      <c r="E313" s="47"/>
      <c r="F313" s="47"/>
      <c r="G313" s="47"/>
      <c r="H313" s="47"/>
    </row>
    <row r="314" spans="2:8" ht="12.75">
      <c r="B314" s="80"/>
      <c r="C314" s="47"/>
      <c r="D314" s="47"/>
      <c r="E314" s="47"/>
      <c r="F314" s="47"/>
      <c r="G314" s="47"/>
      <c r="H314" s="47"/>
    </row>
    <row r="315" spans="2:8" ht="12.75">
      <c r="B315" s="80"/>
      <c r="C315" s="47"/>
      <c r="D315" s="47"/>
      <c r="E315" s="47"/>
      <c r="F315" s="47"/>
      <c r="G315" s="47"/>
      <c r="H315" s="47"/>
    </row>
    <row r="316" spans="2:8" ht="12.75">
      <c r="B316" s="80"/>
      <c r="C316" s="47"/>
      <c r="D316" s="47"/>
      <c r="E316" s="47"/>
      <c r="F316" s="47"/>
      <c r="G316" s="47"/>
      <c r="H316" s="47"/>
    </row>
    <row r="317" spans="2:8" ht="12.75">
      <c r="B317" s="80"/>
      <c r="C317" s="47"/>
      <c r="D317" s="47"/>
      <c r="E317" s="47"/>
      <c r="F317" s="47"/>
      <c r="G317" s="47"/>
      <c r="H317" s="47"/>
    </row>
    <row r="318" spans="2:8" ht="12.75">
      <c r="B318" s="80"/>
      <c r="C318" s="47"/>
      <c r="D318" s="47"/>
      <c r="E318" s="47"/>
      <c r="F318" s="47"/>
      <c r="G318" s="47"/>
      <c r="H318" s="47"/>
    </row>
    <row r="319" spans="2:8" ht="12.75">
      <c r="B319" s="80"/>
      <c r="C319" s="47"/>
      <c r="D319" s="47"/>
      <c r="E319" s="47"/>
      <c r="F319" s="47"/>
      <c r="G319" s="47"/>
      <c r="H319" s="47"/>
    </row>
    <row r="320" spans="2:8" ht="12.75">
      <c r="B320" s="80"/>
      <c r="C320" s="47"/>
      <c r="D320" s="47"/>
      <c r="E320" s="47"/>
      <c r="F320" s="47"/>
      <c r="G320" s="47"/>
      <c r="H320" s="47"/>
    </row>
    <row r="321" spans="2:8" ht="12.75">
      <c r="B321" s="80"/>
      <c r="C321" s="47"/>
      <c r="D321" s="47"/>
      <c r="E321" s="47"/>
      <c r="F321" s="47"/>
      <c r="G321" s="47"/>
      <c r="H321" s="47"/>
    </row>
    <row r="322" spans="2:8" ht="12.75">
      <c r="B322" s="80"/>
      <c r="C322" s="47"/>
      <c r="D322" s="47"/>
      <c r="E322" s="47"/>
      <c r="F322" s="47"/>
      <c r="G322" s="47"/>
      <c r="H322" s="47"/>
    </row>
    <row r="323" spans="2:8" ht="12.75">
      <c r="B323" s="80"/>
      <c r="C323" s="47"/>
      <c r="D323" s="47"/>
      <c r="E323" s="47"/>
      <c r="F323" s="47"/>
      <c r="G323" s="47"/>
      <c r="H323" s="47"/>
    </row>
    <row r="324" spans="2:8" ht="12.75">
      <c r="B324" s="80"/>
      <c r="C324" s="47"/>
      <c r="D324" s="47"/>
      <c r="E324" s="47"/>
      <c r="F324" s="47"/>
      <c r="G324" s="47"/>
      <c r="H324" s="47"/>
    </row>
    <row r="325" spans="2:8" ht="12.75">
      <c r="B325" s="80"/>
      <c r="C325" s="47"/>
      <c r="D325" s="47"/>
      <c r="E325" s="47"/>
      <c r="F325" s="47"/>
      <c r="G325" s="47"/>
      <c r="H325" s="47"/>
    </row>
    <row r="326" spans="2:8" ht="12.75">
      <c r="B326" s="80"/>
      <c r="C326" s="47"/>
      <c r="D326" s="47"/>
      <c r="E326" s="47"/>
      <c r="F326" s="47"/>
      <c r="G326" s="47"/>
      <c r="H326" s="47"/>
    </row>
    <row r="327" spans="2:8" ht="12.75">
      <c r="B327" s="80"/>
      <c r="C327" s="47"/>
      <c r="D327" s="47"/>
      <c r="E327" s="47"/>
      <c r="F327" s="47"/>
      <c r="G327" s="47"/>
      <c r="H327" s="47"/>
    </row>
    <row r="328" spans="2:8" ht="12.75">
      <c r="B328" s="80"/>
      <c r="C328" s="47"/>
      <c r="D328" s="47"/>
      <c r="E328" s="47"/>
      <c r="F328" s="47"/>
      <c r="G328" s="47"/>
      <c r="H328" s="47"/>
    </row>
    <row r="329" spans="2:8" ht="12.75">
      <c r="B329" s="80"/>
      <c r="C329" s="47"/>
      <c r="D329" s="47"/>
      <c r="E329" s="47"/>
      <c r="F329" s="47"/>
      <c r="G329" s="47"/>
      <c r="H329" s="47"/>
    </row>
  </sheetData>
  <sheetProtection sheet="1" objects="1" scenarios="1"/>
  <mergeCells count="21">
    <mergeCell ref="D36:E36"/>
    <mergeCell ref="F8:G8"/>
    <mergeCell ref="C7:E7"/>
    <mergeCell ref="G1:J1"/>
    <mergeCell ref="D48:E48"/>
    <mergeCell ref="C8:E8"/>
    <mergeCell ref="C42:E42"/>
    <mergeCell ref="C44:E44"/>
    <mergeCell ref="D34:E34"/>
    <mergeCell ref="C45:E45"/>
    <mergeCell ref="D35:E35"/>
    <mergeCell ref="D40:E40"/>
    <mergeCell ref="D37:E37"/>
    <mergeCell ref="D38:E38"/>
    <mergeCell ref="D41:E41"/>
    <mergeCell ref="D39:E39"/>
    <mergeCell ref="I8:J8"/>
    <mergeCell ref="C19:E19"/>
    <mergeCell ref="C31:E31"/>
    <mergeCell ref="C28:E28"/>
    <mergeCell ref="C30:E30"/>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codeName="Sheet3"/>
  <dimension ref="B2:D76"/>
  <sheetViews>
    <sheetView showGridLines="0" showRowColHeaders="0" showZeros="0" zoomScale="138" zoomScaleNormal="138" zoomScalePageLayoutView="0"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3.28125" style="100" customWidth="1"/>
    <col min="2" max="2" width="8.8515625" style="100" customWidth="1"/>
    <col min="3" max="3" width="28.7109375" style="100" customWidth="1"/>
    <col min="4" max="4" width="91.57421875" style="100" customWidth="1"/>
    <col min="5" max="16384" width="9.140625" style="100" customWidth="1"/>
  </cols>
  <sheetData>
    <row r="1" ht="6" customHeight="1"/>
    <row r="2" s="129" customFormat="1" ht="20.25">
      <c r="B2" s="128" t="s">
        <v>23</v>
      </c>
    </row>
    <row r="3" ht="7.5" customHeight="1"/>
    <row r="4" spans="3:4" ht="29.25" customHeight="1">
      <c r="C4" s="100" t="s">
        <v>66</v>
      </c>
      <c r="D4" s="101" t="s">
        <v>70</v>
      </c>
    </row>
    <row r="5" spans="3:4" ht="30" customHeight="1">
      <c r="C5" s="101" t="s">
        <v>109</v>
      </c>
      <c r="D5" s="161" t="s">
        <v>104</v>
      </c>
    </row>
    <row r="6" spans="3:4" ht="42.75" customHeight="1">
      <c r="C6" s="100" t="s">
        <v>67</v>
      </c>
      <c r="D6" s="101" t="s">
        <v>129</v>
      </c>
    </row>
    <row r="7" spans="3:4" ht="17.25" customHeight="1">
      <c r="C7" s="100" t="s">
        <v>68</v>
      </c>
      <c r="D7" s="101" t="s">
        <v>130</v>
      </c>
    </row>
    <row r="8" ht="6.75" customHeight="1">
      <c r="D8" s="101"/>
    </row>
    <row r="9" spans="2:4" ht="27.75" customHeight="1">
      <c r="B9" s="107" t="s">
        <v>77</v>
      </c>
      <c r="C9" s="106" t="s">
        <v>89</v>
      </c>
      <c r="D9" s="101" t="s">
        <v>127</v>
      </c>
    </row>
    <row r="10" spans="3:4" ht="17.25" customHeight="1">
      <c r="C10" s="106" t="s">
        <v>110</v>
      </c>
      <c r="D10" s="101" t="s">
        <v>131</v>
      </c>
    </row>
    <row r="11" spans="3:4" ht="15" customHeight="1">
      <c r="C11" s="106" t="s">
        <v>78</v>
      </c>
      <c r="D11" s="101" t="s">
        <v>132</v>
      </c>
    </row>
    <row r="12" spans="3:4" ht="15" customHeight="1">
      <c r="C12" s="106" t="s">
        <v>79</v>
      </c>
      <c r="D12" s="101" t="s">
        <v>133</v>
      </c>
    </row>
    <row r="13" spans="3:4" ht="12.75">
      <c r="C13" s="106" t="s">
        <v>88</v>
      </c>
      <c r="D13" s="101" t="s">
        <v>134</v>
      </c>
    </row>
    <row r="14" s="157" customFormat="1" ht="21" customHeight="1">
      <c r="D14" s="158"/>
    </row>
    <row r="15" ht="4.5" customHeight="1">
      <c r="D15" s="101"/>
    </row>
    <row r="16" spans="2:4" ht="15.75">
      <c r="B16" s="102" t="s">
        <v>65</v>
      </c>
      <c r="C16" s="108"/>
      <c r="D16" s="101"/>
    </row>
    <row r="17" spans="2:4" ht="5.25" customHeight="1">
      <c r="B17" s="102"/>
      <c r="D17" s="101"/>
    </row>
    <row r="18" spans="3:4" ht="29.25" customHeight="1">
      <c r="C18" s="238" t="s">
        <v>135</v>
      </c>
      <c r="D18" s="238"/>
    </row>
    <row r="19" spans="3:4" ht="5.25" customHeight="1">
      <c r="C19" s="105"/>
      <c r="D19" s="105"/>
    </row>
    <row r="20" spans="2:4" ht="38.25">
      <c r="B20" s="103"/>
      <c r="C20" s="100" t="s">
        <v>69</v>
      </c>
      <c r="D20" s="101" t="s">
        <v>136</v>
      </c>
    </row>
    <row r="21" spans="3:4" ht="12.75">
      <c r="C21" s="100" t="s">
        <v>8</v>
      </c>
      <c r="D21" s="101" t="s">
        <v>71</v>
      </c>
    </row>
    <row r="22" spans="3:4" ht="25.5">
      <c r="C22" s="100" t="s">
        <v>72</v>
      </c>
      <c r="D22" s="101" t="s">
        <v>112</v>
      </c>
    </row>
    <row r="23" ht="155.25" customHeight="1">
      <c r="D23" s="101"/>
    </row>
    <row r="24" ht="4.5" customHeight="1">
      <c r="D24" s="101"/>
    </row>
    <row r="25" spans="2:4" ht="15.75">
      <c r="B25" s="102" t="s">
        <v>111</v>
      </c>
      <c r="D25" s="101"/>
    </row>
    <row r="26" spans="2:4" ht="5.25" customHeight="1">
      <c r="B26" s="102"/>
      <c r="D26" s="101"/>
    </row>
    <row r="27" spans="2:4" ht="41.25" customHeight="1">
      <c r="B27" s="102"/>
      <c r="C27" s="237" t="s">
        <v>137</v>
      </c>
      <c r="D27" s="237"/>
    </row>
    <row r="28" ht="6.75" customHeight="1">
      <c r="D28" s="101"/>
    </row>
    <row r="29" spans="3:4" ht="39.75" customHeight="1">
      <c r="C29" s="100" t="s">
        <v>69</v>
      </c>
      <c r="D29" s="101" t="s">
        <v>113</v>
      </c>
    </row>
    <row r="30" spans="3:4" ht="12.75">
      <c r="C30" s="100" t="s">
        <v>114</v>
      </c>
      <c r="D30" s="101" t="s">
        <v>71</v>
      </c>
    </row>
    <row r="31" spans="3:4" ht="25.5">
      <c r="C31" s="100" t="s">
        <v>115</v>
      </c>
      <c r="D31" s="101" t="s">
        <v>116</v>
      </c>
    </row>
    <row r="32" ht="177.75" customHeight="1">
      <c r="D32" s="101"/>
    </row>
    <row r="33" ht="4.5" customHeight="1">
      <c r="D33" s="101"/>
    </row>
    <row r="34" spans="2:4" ht="15.75">
      <c r="B34" s="102" t="s">
        <v>117</v>
      </c>
      <c r="D34" s="101"/>
    </row>
    <row r="35" ht="3.75" customHeight="1">
      <c r="D35" s="101"/>
    </row>
    <row r="36" spans="3:4" ht="28.5" customHeight="1">
      <c r="C36" s="237" t="s">
        <v>118</v>
      </c>
      <c r="D36" s="237"/>
    </row>
    <row r="37" spans="3:4" ht="16.5" customHeight="1">
      <c r="C37" s="237" t="s">
        <v>138</v>
      </c>
      <c r="D37" s="237"/>
    </row>
    <row r="38" ht="5.25" customHeight="1">
      <c r="D38" s="101"/>
    </row>
    <row r="39" spans="3:4" ht="12.75">
      <c r="C39" s="100" t="s">
        <v>73</v>
      </c>
      <c r="D39" s="101" t="s">
        <v>119</v>
      </c>
    </row>
    <row r="40" spans="2:4" ht="25.5">
      <c r="B40" s="103"/>
      <c r="C40" s="100" t="s">
        <v>75</v>
      </c>
      <c r="D40" s="161" t="s">
        <v>139</v>
      </c>
    </row>
    <row r="41" spans="3:4" ht="25.5">
      <c r="C41" s="100" t="s">
        <v>74</v>
      </c>
      <c r="D41" s="161" t="s">
        <v>140</v>
      </c>
    </row>
    <row r="42" ht="193.5" customHeight="1">
      <c r="D42" s="101"/>
    </row>
    <row r="43" ht="4.5" customHeight="1">
      <c r="D43" s="101"/>
    </row>
    <row r="44" spans="2:4" ht="15.75">
      <c r="B44" s="102" t="s">
        <v>76</v>
      </c>
      <c r="C44" s="104"/>
      <c r="D44" s="101"/>
    </row>
    <row r="45" spans="3:4" ht="6" customHeight="1">
      <c r="C45" s="104"/>
      <c r="D45" s="101"/>
    </row>
    <row r="46" spans="2:4" ht="67.5" customHeight="1">
      <c r="B46" s="102"/>
      <c r="C46" s="239" t="s">
        <v>141</v>
      </c>
      <c r="D46" s="239"/>
    </row>
    <row r="47" spans="3:4" ht="16.5" customHeight="1">
      <c r="C47" s="237" t="s">
        <v>138</v>
      </c>
      <c r="D47" s="237"/>
    </row>
    <row r="48" ht="5.25" customHeight="1">
      <c r="D48" s="101"/>
    </row>
    <row r="49" spans="3:4" ht="12.75">
      <c r="C49" s="100" t="s">
        <v>73</v>
      </c>
      <c r="D49" s="161" t="s">
        <v>142</v>
      </c>
    </row>
    <row r="50" spans="3:4" ht="25.5">
      <c r="C50" s="100" t="s">
        <v>76</v>
      </c>
      <c r="D50" s="101" t="s">
        <v>123</v>
      </c>
    </row>
    <row r="51" ht="12.75">
      <c r="D51" s="101"/>
    </row>
    <row r="52" ht="12.75">
      <c r="D52" s="101"/>
    </row>
    <row r="53" ht="12.75">
      <c r="D53" s="101"/>
    </row>
    <row r="54" ht="12.75">
      <c r="D54" s="101"/>
    </row>
    <row r="55" ht="12.75">
      <c r="D55" s="101"/>
    </row>
    <row r="56" ht="12.75">
      <c r="D56" s="101"/>
    </row>
    <row r="57" ht="12.75">
      <c r="D57" s="101"/>
    </row>
    <row r="58" ht="12.75">
      <c r="D58" s="101"/>
    </row>
    <row r="59" ht="12.75">
      <c r="D59" s="101"/>
    </row>
    <row r="71" ht="12.75">
      <c r="B71" s="103"/>
    </row>
    <row r="76" ht="12.75">
      <c r="B76" s="103"/>
    </row>
  </sheetData>
  <sheetProtection sheet="1" objects="1" scenarios="1"/>
  <mergeCells count="6">
    <mergeCell ref="C47:D47"/>
    <mergeCell ref="C18:D18"/>
    <mergeCell ref="C27:D27"/>
    <mergeCell ref="C36:D36"/>
    <mergeCell ref="C46:D46"/>
    <mergeCell ref="C37:D37"/>
  </mergeCells>
  <printOptions/>
  <pageMargins left="0.75" right="0.75" top="1" bottom="1" header="0.5" footer="0.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2:D68"/>
  <sheetViews>
    <sheetView showGridLines="0" showRowColHeaders="0" zoomScale="137" zoomScaleNormal="137" zoomScalePageLayoutView="0" workbookViewId="0" topLeftCell="A1">
      <pane ySplit="15" topLeftCell="A25" activePane="bottomLeft" state="frozen"/>
      <selection pane="topLeft" activeCell="A1" sqref="A1"/>
      <selection pane="bottomLeft" activeCell="A1" sqref="A1"/>
    </sheetView>
  </sheetViews>
  <sheetFormatPr defaultColWidth="9.140625" defaultRowHeight="12.75"/>
  <cols>
    <col min="1" max="1" width="2.421875" style="0" customWidth="1"/>
    <col min="2" max="2" width="8.421875" style="0" customWidth="1"/>
    <col min="3" max="3" width="26.7109375" style="0" customWidth="1"/>
    <col min="4" max="4" width="100.00390625" style="0" customWidth="1"/>
    <col min="5" max="5" width="4.7109375" style="0" customWidth="1"/>
    <col min="12" max="14" width="0" style="0" hidden="1" customWidth="1"/>
  </cols>
  <sheetData>
    <row r="1" ht="3.75" customHeight="1"/>
    <row r="2" s="115" customFormat="1" ht="20.25">
      <c r="B2" s="127" t="s">
        <v>24</v>
      </c>
    </row>
    <row r="3" spans="1:4" ht="4.5" customHeight="1">
      <c r="A3" s="100"/>
      <c r="B3" s="100"/>
      <c r="C3" s="100"/>
      <c r="D3" s="100"/>
    </row>
    <row r="4" spans="1:4" ht="26.25" customHeight="1">
      <c r="A4" s="100"/>
      <c r="B4" s="100"/>
      <c r="C4" s="167" t="s">
        <v>66</v>
      </c>
      <c r="D4" s="161" t="s">
        <v>70</v>
      </c>
    </row>
    <row r="5" spans="1:4" ht="30" customHeight="1">
      <c r="A5" s="100"/>
      <c r="B5" s="100"/>
      <c r="C5" s="161" t="s">
        <v>109</v>
      </c>
      <c r="D5" s="161" t="s">
        <v>144</v>
      </c>
    </row>
    <row r="6" spans="1:4" ht="32.25" customHeight="1">
      <c r="A6" s="100"/>
      <c r="B6" s="100"/>
      <c r="C6" s="167" t="s">
        <v>103</v>
      </c>
      <c r="D6" s="161" t="s">
        <v>143</v>
      </c>
    </row>
    <row r="7" spans="1:4" ht="51.75" customHeight="1">
      <c r="A7" s="100"/>
      <c r="B7" s="100"/>
      <c r="C7" s="167" t="s">
        <v>81</v>
      </c>
      <c r="D7" s="161" t="s">
        <v>124</v>
      </c>
    </row>
    <row r="8" spans="1:4" ht="15.75" customHeight="1">
      <c r="A8" s="100"/>
      <c r="B8" s="100"/>
      <c r="C8" s="167" t="s">
        <v>68</v>
      </c>
      <c r="D8" s="161" t="s">
        <v>125</v>
      </c>
    </row>
    <row r="9" spans="1:4" ht="3" customHeight="1">
      <c r="A9" s="100"/>
      <c r="B9" s="100"/>
      <c r="C9" s="167"/>
      <c r="D9" s="161"/>
    </row>
    <row r="10" spans="1:4" ht="25.5">
      <c r="A10" s="100"/>
      <c r="B10" s="107" t="s">
        <v>77</v>
      </c>
      <c r="C10" s="106" t="s">
        <v>89</v>
      </c>
      <c r="D10" s="161" t="s">
        <v>128</v>
      </c>
    </row>
    <row r="11" spans="1:4" ht="12.75">
      <c r="A11" s="100"/>
      <c r="B11" s="100"/>
      <c r="C11" s="106" t="s">
        <v>120</v>
      </c>
      <c r="D11" s="161" t="s">
        <v>131</v>
      </c>
    </row>
    <row r="12" spans="1:4" ht="12.75">
      <c r="A12" s="100"/>
      <c r="B12" s="100"/>
      <c r="C12" s="106" t="s">
        <v>78</v>
      </c>
      <c r="D12" s="161" t="s">
        <v>145</v>
      </c>
    </row>
    <row r="13" spans="1:4" ht="12.75">
      <c r="A13" s="100"/>
      <c r="B13" s="100"/>
      <c r="C13" s="106" t="s">
        <v>79</v>
      </c>
      <c r="D13" s="161" t="s">
        <v>133</v>
      </c>
    </row>
    <row r="14" spans="1:4" ht="12.75">
      <c r="A14" s="100"/>
      <c r="B14" s="100"/>
      <c r="C14" s="106" t="s">
        <v>87</v>
      </c>
      <c r="D14" s="161" t="s">
        <v>146</v>
      </c>
    </row>
    <row r="15" spans="1:4" s="159" customFormat="1" ht="18.75" customHeight="1">
      <c r="A15" s="157"/>
      <c r="B15" s="157"/>
      <c r="C15" s="157"/>
      <c r="D15" s="158"/>
    </row>
    <row r="16" spans="1:4" ht="3.75" customHeight="1">
      <c r="A16" s="126"/>
      <c r="B16" s="100"/>
      <c r="C16" s="100"/>
      <c r="D16" s="101"/>
    </row>
    <row r="17" spans="1:4" ht="14.25" customHeight="1">
      <c r="A17" s="100"/>
      <c r="B17" s="102" t="s">
        <v>80</v>
      </c>
      <c r="C17" s="108"/>
      <c r="D17" s="101"/>
    </row>
    <row r="18" spans="1:4" ht="4.5" customHeight="1">
      <c r="A18" s="100"/>
      <c r="B18" s="102"/>
      <c r="C18" s="100"/>
      <c r="D18" s="101"/>
    </row>
    <row r="19" spans="1:4" ht="29.25" customHeight="1">
      <c r="A19" s="100"/>
      <c r="B19" s="100"/>
      <c r="C19" s="239" t="s">
        <v>151</v>
      </c>
      <c r="D19" s="239"/>
    </row>
    <row r="20" spans="1:4" ht="6" customHeight="1">
      <c r="A20" s="100"/>
      <c r="B20" s="100"/>
      <c r="C20" s="168"/>
      <c r="D20" s="168"/>
    </row>
    <row r="21" spans="1:4" ht="25.5">
      <c r="A21" s="100"/>
      <c r="B21" s="103"/>
      <c r="C21" s="167" t="s">
        <v>82</v>
      </c>
      <c r="D21" s="161" t="s">
        <v>147</v>
      </c>
    </row>
    <row r="22" spans="1:4" ht="12.75">
      <c r="A22" s="100"/>
      <c r="B22" s="100"/>
      <c r="C22" s="167" t="s">
        <v>25</v>
      </c>
      <c r="D22" s="161" t="s">
        <v>71</v>
      </c>
    </row>
    <row r="23" spans="1:4" ht="27.75" customHeight="1">
      <c r="A23" s="100"/>
      <c r="B23" s="100"/>
      <c r="C23" s="167" t="s">
        <v>85</v>
      </c>
      <c r="D23" s="161" t="s">
        <v>121</v>
      </c>
    </row>
    <row r="24" spans="1:4" ht="145.5" customHeight="1">
      <c r="A24" s="100"/>
      <c r="B24" s="100"/>
      <c r="C24" s="100"/>
      <c r="D24" s="101"/>
    </row>
    <row r="25" spans="1:4" ht="3.75" customHeight="1">
      <c r="A25" s="100"/>
      <c r="B25" s="100"/>
      <c r="C25" s="100"/>
      <c r="D25" s="101"/>
    </row>
    <row r="26" spans="1:4" ht="18" customHeight="1">
      <c r="A26" s="100"/>
      <c r="B26" s="102" t="s">
        <v>122</v>
      </c>
      <c r="C26" s="167"/>
      <c r="D26" s="161"/>
    </row>
    <row r="27" spans="1:4" ht="5.25" customHeight="1">
      <c r="A27" s="100"/>
      <c r="B27" s="167"/>
      <c r="C27" s="167"/>
      <c r="D27" s="161"/>
    </row>
    <row r="28" spans="1:4" ht="30.75" customHeight="1">
      <c r="A28" s="100"/>
      <c r="B28" s="167"/>
      <c r="C28" s="239" t="s">
        <v>152</v>
      </c>
      <c r="D28" s="239"/>
    </row>
    <row r="29" spans="1:4" ht="12.75" customHeight="1">
      <c r="A29" s="100"/>
      <c r="B29" s="167"/>
      <c r="C29" s="239" t="s">
        <v>138</v>
      </c>
      <c r="D29" s="239"/>
    </row>
    <row r="30" spans="1:4" ht="12.75">
      <c r="A30" s="100"/>
      <c r="B30" s="167"/>
      <c r="C30" s="167"/>
      <c r="D30" s="161"/>
    </row>
    <row r="31" spans="1:4" ht="12.75">
      <c r="A31" s="100"/>
      <c r="B31" s="167"/>
      <c r="C31" s="167" t="s">
        <v>73</v>
      </c>
      <c r="D31" s="161" t="s">
        <v>148</v>
      </c>
    </row>
    <row r="32" spans="1:4" ht="27">
      <c r="A32" s="100"/>
      <c r="B32" s="103"/>
      <c r="C32" s="167" t="s">
        <v>86</v>
      </c>
      <c r="D32" s="161" t="s">
        <v>149</v>
      </c>
    </row>
    <row r="33" spans="1:4" ht="74.25" customHeight="1">
      <c r="A33" s="100"/>
      <c r="B33" s="167"/>
      <c r="C33" s="167"/>
      <c r="D33" s="161"/>
    </row>
    <row r="34" spans="1:4" ht="12.75">
      <c r="A34" s="100"/>
      <c r="B34" s="167"/>
      <c r="C34" s="167"/>
      <c r="D34" s="161"/>
    </row>
    <row r="35" spans="2:4" ht="12.75">
      <c r="B35" s="29"/>
      <c r="C35" s="28"/>
      <c r="D35" s="29"/>
    </row>
    <row r="36" spans="2:4" ht="12.75">
      <c r="B36" s="29"/>
      <c r="C36" s="28"/>
      <c r="D36" s="29"/>
    </row>
    <row r="39" ht="12.75">
      <c r="B39" s="27"/>
    </row>
    <row r="61" ht="12.75">
      <c r="B61" s="27"/>
    </row>
    <row r="63" s="28" customFormat="1" ht="12.75"/>
    <row r="64" s="28" customFormat="1" ht="12.75"/>
    <row r="65" ht="12.75">
      <c r="C65" s="29"/>
    </row>
    <row r="68" ht="12.75">
      <c r="B68" s="27"/>
    </row>
  </sheetData>
  <sheetProtection sheet="1" objects="1" scenarios="1"/>
  <mergeCells count="3">
    <mergeCell ref="C19:D19"/>
    <mergeCell ref="C28:D28"/>
    <mergeCell ref="C29:D29"/>
  </mergeCells>
  <printOptions/>
  <pageMargins left="0.75" right="0.75" top="1" bottom="1" header="0.5" footer="0.5"/>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Safety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Pitts</dc:creator>
  <cp:keywords/>
  <dc:description/>
  <cp:lastModifiedBy>Ieva Kalve</cp:lastModifiedBy>
  <cp:lastPrinted>2006-03-29T10:46:22Z</cp:lastPrinted>
  <dcterms:created xsi:type="dcterms:W3CDTF">2005-09-20T19:21:56Z</dcterms:created>
  <dcterms:modified xsi:type="dcterms:W3CDTF">2016-04-14T09:20:53Z</dcterms:modified>
  <cp:category/>
  <cp:version/>
  <cp:contentType/>
  <cp:contentStatus/>
</cp:coreProperties>
</file>